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60" windowWidth="17205" windowHeight="9720" activeTab="0"/>
  </bookViews>
  <sheets>
    <sheet name="入力ﾌｫｰﾑ" sheetId="1" r:id="rId1"/>
    <sheet name="印刷ﾌｫｰﾑ" sheetId="2" r:id="rId2"/>
  </sheets>
  <definedNames>
    <definedName name="_xlnm.Print_Area" localSheetId="1">'印刷ﾌｫｰﾑ'!$A$1:$AX$46</definedName>
  </definedNames>
  <calcPr fullCalcOnLoad="1"/>
</workbook>
</file>

<file path=xl/sharedStrings.xml><?xml version="1.0" encoding="utf-8"?>
<sst xmlns="http://schemas.openxmlformats.org/spreadsheetml/2006/main" count="126" uniqueCount="110">
  <si>
    <t>氏　　名</t>
  </si>
  <si>
    <t>生年月日</t>
  </si>
  <si>
    <t>年</t>
  </si>
  <si>
    <t>日</t>
  </si>
  <si>
    <t>月</t>
  </si>
  <si>
    <t>数</t>
  </si>
  <si>
    <t>受講料</t>
  </si>
  <si>
    <t>項 目</t>
  </si>
  <si>
    <t>金    額</t>
  </si>
  <si>
    <t>※受講番号</t>
  </si>
  <si>
    <t>年号</t>
  </si>
  <si>
    <t>月</t>
  </si>
  <si>
    <t>日</t>
  </si>
  <si>
    <t>人</t>
  </si>
  <si>
    <t>冊</t>
  </si>
  <si>
    <t>送料</t>
  </si>
  <si>
    <t>上記 電話番号</t>
  </si>
  <si>
    <t>（切り離さないで提出すること）</t>
  </si>
  <si>
    <t>　※会社の場合は、会社名も必ず記入してください。</t>
  </si>
  <si>
    <t>（担当：</t>
  </si>
  <si>
    <t>〔注意事項〕</t>
  </si>
  <si>
    <t>〔記入上の注意事項〕</t>
  </si>
  <si>
    <t>フリガナ</t>
  </si>
  <si>
    <t>〒</t>
  </si>
  <si>
    <t>）</t>
  </si>
  <si>
    <t>１.</t>
  </si>
  <si>
    <t>２.</t>
  </si>
  <si>
    <t>１.</t>
  </si>
  <si>
    <t>楷書で記入してください。</t>
  </si>
  <si>
    <t>３.</t>
  </si>
  <si>
    <t>４.</t>
  </si>
  <si>
    <t>５.</t>
  </si>
  <si>
    <t>※受講番号</t>
  </si>
  <si>
    <t>ﾌﾘｶﾞﾅ</t>
  </si>
  <si>
    <t>会社→１を入力
個人→２を入力</t>
  </si>
  <si>
    <t>連絡担当者氏名</t>
  </si>
  <si>
    <t>送付先（会社か個人）</t>
  </si>
  <si>
    <t>送付先住所</t>
  </si>
  <si>
    <t>送付先郵便番号</t>
  </si>
  <si>
    <t>送付先宛名(会社名等)</t>
  </si>
  <si>
    <t>申込方法</t>
  </si>
  <si>
    <t>姓</t>
  </si>
  <si>
    <t>名</t>
  </si>
  <si>
    <t>自動計算されます
申込書を確認願います。</t>
  </si>
  <si>
    <t>※すべての入力が終わりましたら、印刷フォームのシートでご確認ください。</t>
  </si>
  <si>
    <t>※日中連絡の取れる電話番号を入力してください。</t>
  </si>
  <si>
    <t>合計</t>
  </si>
  <si>
    <t>自動計算されます
金額を確認願います。</t>
  </si>
  <si>
    <t>申し込みが１～４で選択されていれば１</t>
  </si>
  <si>
    <t>送料の計算</t>
  </si>
  <si>
    <t>送料のかかる申し込み方法なら１</t>
  </si>
  <si>
    <t>テキスト購入で送料がかかる場合１</t>
  </si>
  <si>
    <t>※印の欄には記入しないでください。</t>
  </si>
  <si>
    <t>受付印</t>
  </si>
  <si>
    <t>高圧ガス保安協会</t>
  </si>
  <si>
    <t>テキスト</t>
  </si>
  <si>
    <t>申込方法・テキスト類購入数</t>
  </si>
  <si>
    <t>氏　名</t>
  </si>
  <si>
    <t>年号の表示、未入力なら0</t>
  </si>
  <si>
    <t>生年月日が表示されます。</t>
  </si>
  <si>
    <t>内　　　訳</t>
  </si>
  <si>
    <t>希望コース</t>
  </si>
  <si>
    <t>Aコース</t>
  </si>
  <si>
    <t>Bコース</t>
  </si>
  <si>
    <t>希望コースを選んでください。</t>
  </si>
  <si>
    <t>〇印欄は、希望するコースに〇をつけてください</t>
  </si>
  <si>
    <t>送付先名・住所及び内訳は必ず記入願います。</t>
  </si>
  <si>
    <t>◎希望講習コース</t>
  </si>
  <si>
    <t>この受講票を講習期間中受付に提示し、出席確認欄に確認印を受けてください。</t>
  </si>
  <si>
    <t>出席確認欄に確認印がないときは、検定を受けられません。</t>
  </si>
  <si>
    <t>この受講票を他人に使用させることはできません。</t>
  </si>
  <si>
    <t>講習・検定当日は必ずこの受講票を携帯し、検定時は机上に出しておいてください。</t>
  </si>
  <si>
    <t>この受講票は、講習終了後、事務所が回収します。</t>
  </si>
  <si>
    <t>※出席確認欄</t>
  </si>
  <si>
    <t>第　１　日</t>
  </si>
  <si>
    <t>座学及び実習</t>
  </si>
  <si>
    <t>実習のみ</t>
  </si>
  <si>
    <t>昭和→Sを入力
平成→Hを入力</t>
  </si>
  <si>
    <t>ハイフン（-）を入れて入力してください.</t>
  </si>
  <si>
    <t>イ)テキスト</t>
  </si>
  <si>
    <r>
      <rPr>
        <sz val="18"/>
        <rFont val="ＭＳ Ｐゴシック"/>
        <family val="3"/>
      </rPr>
      <t>写真貼付欄</t>
    </r>
    <r>
      <rPr>
        <sz val="14"/>
        <rFont val="ＭＳ Ｐゴシック"/>
        <family val="3"/>
      </rPr>
      <t xml:space="preserve">
※写真の貼付なき場合は
受講・受験できません。
・縦4.5ｃｍ×横3.5ｃｍ
・6ヶ月以内に撮影
・脱帽・正面・上半身を撮影
・写真の裏面に氏名を記載</t>
    </r>
  </si>
  <si>
    <t>技術資料</t>
  </si>
  <si>
    <t>ロ)技術資料</t>
  </si>
  <si>
    <t>１-８</t>
  </si>
  <si>
    <t>高 圧 ガ ス 保 安 協 会
ポリエチレン管講習　受講申込書</t>
  </si>
  <si>
    <t>高 圧 ガ ス 保 安 協 会
ポリエチレン管講習　受講票</t>
  </si>
  <si>
    <t>※受講区分</t>
  </si>
  <si>
    <t>※講習コース</t>
  </si>
  <si>
    <t>Cコース</t>
  </si>
  <si>
    <t>希望コースに１を入力して下さい。</t>
  </si>
  <si>
    <t xml:space="preserve">A　・　B ・　C　　 </t>
  </si>
  <si>
    <t>　　　　　　月　　　　　日</t>
  </si>
  <si>
    <t>※開始時間</t>
  </si>
  <si>
    <t>９：００～</t>
  </si>
  <si>
    <t>１３：００～</t>
  </si>
  <si>
    <t>Aコース（実習・検定）</t>
  </si>
  <si>
    <t>Cコース（実習のみ）</t>
  </si>
  <si>
    <t>Bコース（実習のみ）</t>
  </si>
  <si>
    <t>複数の方が同じコースでお申し込みの場合も１を入力して下さい</t>
  </si>
  <si>
    <t>半角数字1を入力して下さい。</t>
  </si>
  <si>
    <t>半角数字１のみを入力して下さい。</t>
  </si>
  <si>
    <t>来所して申込→1を入力
郵送・書留等→2を入力</t>
  </si>
  <si>
    <t>コース入力</t>
  </si>
  <si>
    <t>日付入力</t>
  </si>
  <si>
    <t>日中連絡が取れる
電　話　番　号</t>
  </si>
  <si>
    <r>
      <rPr>
        <b/>
        <sz val="16"/>
        <rFont val="ＭＳ ゴシック"/>
        <family val="3"/>
      </rPr>
      <t xml:space="preserve"> 受講票等
 送付先宛名
 及び住所</t>
    </r>
    <r>
      <rPr>
        <sz val="18"/>
        <rFont val="ＭＳ ゴシック"/>
        <family val="3"/>
      </rPr>
      <t xml:space="preserve">
</t>
    </r>
    <r>
      <rPr>
        <sz val="16"/>
        <rFont val="ＭＳ Ｐ明朝"/>
        <family val="1"/>
      </rPr>
      <t xml:space="preserve">
◎受付名簿にも
</t>
    </r>
    <r>
      <rPr>
        <sz val="16"/>
        <rFont val="ＭＳ ゴシック"/>
        <family val="3"/>
      </rPr>
      <t xml:space="preserve"> </t>
    </r>
    <r>
      <rPr>
        <sz val="16"/>
        <rFont val="ＭＳ Ｐ明朝"/>
        <family val="1"/>
      </rPr>
      <t>　使用します。
　</t>
    </r>
    <r>
      <rPr>
        <sz val="16"/>
        <rFont val="ＭＳ ゴシック"/>
        <family val="3"/>
      </rPr>
      <t xml:space="preserve"> </t>
    </r>
    <r>
      <rPr>
        <sz val="16"/>
        <rFont val="ＭＳ Ｐ明朝"/>
        <family val="1"/>
      </rPr>
      <t>必ずご記入
　</t>
    </r>
    <r>
      <rPr>
        <sz val="16"/>
        <rFont val="ＭＳ ゴシック"/>
        <family val="3"/>
      </rPr>
      <t xml:space="preserve"> </t>
    </r>
    <r>
      <rPr>
        <sz val="16"/>
        <rFont val="ＭＳ Ｐ明朝"/>
        <family val="1"/>
      </rPr>
      <t>ください。</t>
    </r>
  </si>
  <si>
    <t>受講票等送付先</t>
  </si>
  <si>
    <t>（液化石油ガス設備士免状の写しを貼付）
免状番号・取得年月日等を記載している面を貼付すること。
※縮小して貼付しないでください。</t>
  </si>
  <si>
    <t>６月１１日</t>
  </si>
  <si>
    <t>６月１２日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</si>
</sst>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36"/>
      <name val="HGP創英角ｺﾞｼｯｸUB"/>
      <family val="3"/>
    </font>
    <font>
      <sz val="16"/>
      <name val="ＭＳ 明朝"/>
      <family val="1"/>
    </font>
    <font>
      <b/>
      <sz val="24"/>
      <name val="ＭＳ 明朝"/>
      <family val="1"/>
    </font>
    <font>
      <sz val="18"/>
      <name val="ＭＳ 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20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26"/>
      <name val="ＭＳ Ｐゴシック"/>
      <family val="3"/>
    </font>
    <font>
      <sz val="22"/>
      <name val="ＭＳ Ｐ明朝"/>
      <family val="1"/>
    </font>
    <font>
      <sz val="17"/>
      <name val="ＭＳ Ｐ明朝"/>
      <family val="1"/>
    </font>
    <font>
      <sz val="11"/>
      <name val="ＭＳ Ｐ明朝"/>
      <family val="1"/>
    </font>
    <font>
      <sz val="20"/>
      <name val="ＭＳ 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sz val="24"/>
      <name val="ＭＳ Ｐ明朝"/>
      <family val="1"/>
    </font>
    <font>
      <b/>
      <sz val="9.5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6"/>
      <name val="ＭＳ 明朝"/>
      <family val="1"/>
    </font>
    <font>
      <sz val="24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56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 horizontal="right" vertical="center"/>
      <protection/>
    </xf>
    <xf numFmtId="49" fontId="0" fillId="33" borderId="0" xfId="0" applyNumberFormat="1" applyFill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5" fillId="34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1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75" fillId="33" borderId="21" xfId="0" applyFont="1" applyFill="1" applyBorder="1" applyAlignment="1" applyProtection="1">
      <alignment horizontal="left" vertical="center"/>
      <protection/>
    </xf>
    <xf numFmtId="0" fontId="75" fillId="33" borderId="2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5" fontId="12" fillId="34" borderId="22" xfId="0" applyNumberFormat="1" applyFont="1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5" fontId="1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5" fontId="12" fillId="34" borderId="26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1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49" fontId="1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distributed" wrapText="1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49" fontId="30" fillId="33" borderId="0" xfId="0" applyNumberFormat="1" applyFont="1" applyFill="1" applyAlignment="1" applyProtection="1">
      <alignment vertical="center"/>
      <protection/>
    </xf>
    <xf numFmtId="0" fontId="11" fillId="33" borderId="30" xfId="0" applyFont="1" applyFill="1" applyBorder="1" applyAlignment="1" applyProtection="1">
      <alignment horizontal="left" vertical="top"/>
      <protection/>
    </xf>
    <xf numFmtId="0" fontId="11" fillId="33" borderId="27" xfId="0" applyFont="1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11" fillId="33" borderId="31" xfId="0" applyFont="1" applyFill="1" applyBorder="1" applyAlignment="1" applyProtection="1">
      <alignment vertical="top"/>
      <protection/>
    </xf>
    <xf numFmtId="0" fontId="0" fillId="33" borderId="32" xfId="0" applyFill="1" applyBorder="1" applyAlignment="1" applyProtection="1">
      <alignment vertical="center"/>
      <protection/>
    </xf>
    <xf numFmtId="0" fontId="12" fillId="33" borderId="11" xfId="0" applyFont="1" applyFill="1" applyBorder="1" applyAlignment="1">
      <alignment vertical="center" wrapText="1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37" xfId="0" applyFont="1" applyFill="1" applyBorder="1" applyAlignment="1" applyProtection="1">
      <alignment horizontal="center" vertical="top" wrapText="1"/>
      <protection/>
    </xf>
    <xf numFmtId="0" fontId="1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Alignment="1" applyProtection="1">
      <alignment horizontal="left" vertical="center"/>
      <protection/>
    </xf>
    <xf numFmtId="0" fontId="23" fillId="34" borderId="40" xfId="0" applyFont="1" applyFill="1" applyBorder="1" applyAlignment="1" applyProtection="1">
      <alignment horizontal="center" vertical="center" wrapText="1"/>
      <protection/>
    </xf>
    <xf numFmtId="0" fontId="23" fillId="34" borderId="41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/>
    </xf>
    <xf numFmtId="0" fontId="29" fillId="34" borderId="38" xfId="0" applyFont="1" applyFill="1" applyBorder="1" applyAlignment="1" applyProtection="1">
      <alignment horizontal="center" vertical="center" wrapText="1"/>
      <protection/>
    </xf>
    <xf numFmtId="0" fontId="29" fillId="34" borderId="43" xfId="0" applyFont="1" applyFill="1" applyBorder="1" applyAlignment="1" applyProtection="1">
      <alignment horizontal="center" vertical="center" wrapText="1"/>
      <protection/>
    </xf>
    <xf numFmtId="0" fontId="29" fillId="34" borderId="44" xfId="0" applyFont="1" applyFill="1" applyBorder="1" applyAlignment="1" applyProtection="1">
      <alignment horizontal="center" vertical="center" wrapText="1"/>
      <protection/>
    </xf>
    <xf numFmtId="0" fontId="23" fillId="34" borderId="14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5" fillId="34" borderId="45" xfId="0" applyFont="1" applyFill="1" applyBorder="1" applyAlignment="1" applyProtection="1">
      <alignment horizontal="center" wrapText="1"/>
      <protection/>
    </xf>
    <xf numFmtId="0" fontId="25" fillId="34" borderId="37" xfId="0" applyFont="1" applyFill="1" applyBorder="1" applyAlignment="1" applyProtection="1">
      <alignment horizont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9" fillId="34" borderId="14" xfId="0" applyFont="1" applyFill="1" applyBorder="1" applyAlignment="1" applyProtection="1">
      <alignment horizontal="center" vertical="top" wrapText="1"/>
      <protection/>
    </xf>
    <xf numFmtId="0" fontId="29" fillId="34" borderId="42" xfId="0" applyFont="1" applyFill="1" applyBorder="1" applyAlignment="1" applyProtection="1">
      <alignment horizontal="center" vertical="top" wrapText="1"/>
      <protection/>
    </xf>
    <xf numFmtId="0" fontId="20" fillId="34" borderId="46" xfId="0" applyFont="1" applyFill="1" applyBorder="1" applyAlignment="1" applyProtection="1">
      <alignment horizontal="center" vertical="center" textRotation="255" shrinkToFit="1"/>
      <protection/>
    </xf>
    <xf numFmtId="0" fontId="20" fillId="34" borderId="47" xfId="0" applyFont="1" applyFill="1" applyBorder="1" applyAlignment="1" applyProtection="1">
      <alignment horizontal="center" vertical="center" textRotation="255" shrinkToFit="1"/>
      <protection/>
    </xf>
    <xf numFmtId="0" fontId="20" fillId="34" borderId="48" xfId="0" applyFont="1" applyFill="1" applyBorder="1" applyAlignment="1" applyProtection="1">
      <alignment horizontal="center" vertical="center" textRotation="255" shrinkToFit="1"/>
      <protection/>
    </xf>
    <xf numFmtId="0" fontId="29" fillId="34" borderId="46" xfId="0" applyFont="1" applyFill="1" applyBorder="1" applyAlignment="1" applyProtection="1">
      <alignment horizontal="center" vertical="top" textRotation="255" indent="1" shrinkToFit="1"/>
      <protection/>
    </xf>
    <xf numFmtId="0" fontId="29" fillId="34" borderId="47" xfId="0" applyFont="1" applyFill="1" applyBorder="1" applyAlignment="1" applyProtection="1">
      <alignment horizontal="center" vertical="top" textRotation="255" indent="1" shrinkToFit="1"/>
      <protection/>
    </xf>
    <xf numFmtId="0" fontId="29" fillId="34" borderId="48" xfId="0" applyFont="1" applyFill="1" applyBorder="1" applyAlignment="1" applyProtection="1">
      <alignment horizontal="center" vertical="top" textRotation="255" indent="1" shrinkToFit="1"/>
      <protection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21" fillId="34" borderId="49" xfId="0" applyFont="1" applyFill="1" applyBorder="1" applyAlignment="1" applyProtection="1">
      <alignment horizontal="center" vertical="center" wrapText="1"/>
      <protection/>
    </xf>
    <xf numFmtId="0" fontId="20" fillId="34" borderId="46" xfId="0" applyFont="1" applyFill="1" applyBorder="1" applyAlignment="1" applyProtection="1">
      <alignment horizontal="center" vertical="center" textRotation="255"/>
      <protection/>
    </xf>
    <xf numFmtId="0" fontId="20" fillId="34" borderId="47" xfId="0" applyFont="1" applyFill="1" applyBorder="1" applyAlignment="1" applyProtection="1">
      <alignment horizontal="center" vertical="center" textRotation="255"/>
      <protection/>
    </xf>
    <xf numFmtId="0" fontId="20" fillId="34" borderId="48" xfId="0" applyFont="1" applyFill="1" applyBorder="1" applyAlignment="1" applyProtection="1">
      <alignment horizontal="center" vertical="center" textRotation="255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44" xfId="0" applyFont="1" applyFill="1" applyBorder="1" applyAlignment="1" applyProtection="1">
      <alignment horizontal="center" vertical="center" wrapText="1" shrinkToFit="1"/>
      <protection locked="0"/>
    </xf>
    <xf numFmtId="0" fontId="12" fillId="33" borderId="51" xfId="0" applyFont="1" applyFill="1" applyBorder="1" applyAlignment="1" applyProtection="1">
      <alignment horizontal="center" vertical="center" shrinkToFit="1"/>
      <protection/>
    </xf>
    <xf numFmtId="0" fontId="12" fillId="33" borderId="52" xfId="0" applyFont="1" applyFill="1" applyBorder="1" applyAlignment="1" applyProtection="1">
      <alignment horizontal="center" vertical="center" shrinkToFit="1"/>
      <protection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9" fillId="33" borderId="58" xfId="0" applyFont="1" applyFill="1" applyBorder="1" applyAlignment="1" applyProtection="1">
      <alignment horizontal="distributed" vertical="center" indent="2" shrinkToFit="1"/>
      <protection/>
    </xf>
    <xf numFmtId="0" fontId="24" fillId="33" borderId="35" xfId="0" applyFont="1" applyFill="1" applyBorder="1" applyAlignment="1" applyProtection="1">
      <alignment horizontal="center" vertical="center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38" fontId="24" fillId="33" borderId="35" xfId="48" applyFont="1" applyFill="1" applyBorder="1" applyAlignment="1" applyProtection="1">
      <alignment horizontal="right" vertical="center" indent="1"/>
      <protection/>
    </xf>
    <xf numFmtId="38" fontId="24" fillId="33" borderId="39" xfId="48" applyFont="1" applyFill="1" applyBorder="1" applyAlignment="1" applyProtection="1">
      <alignment horizontal="right" vertical="center" indent="1"/>
      <protection/>
    </xf>
    <xf numFmtId="38" fontId="24" fillId="33" borderId="59" xfId="48" applyFont="1" applyFill="1" applyBorder="1" applyAlignment="1" applyProtection="1">
      <alignment horizontal="right" vertical="center" indent="1"/>
      <protection/>
    </xf>
    <xf numFmtId="0" fontId="24" fillId="33" borderId="51" xfId="0" applyFont="1" applyFill="1" applyBorder="1" applyAlignment="1" applyProtection="1">
      <alignment horizontal="center" vertical="center" shrinkToFit="1"/>
      <protection/>
    </xf>
    <xf numFmtId="0" fontId="24" fillId="33" borderId="5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3" fillId="33" borderId="60" xfId="0" applyFont="1" applyFill="1" applyBorder="1" applyAlignment="1" applyProtection="1">
      <alignment horizontal="center" vertical="center"/>
      <protection/>
    </xf>
    <xf numFmtId="0" fontId="13" fillId="33" borderId="57" xfId="0" applyFont="1" applyFill="1" applyBorder="1" applyAlignment="1" applyProtection="1">
      <alignment horizontal="center" vertical="center"/>
      <protection/>
    </xf>
    <xf numFmtId="0" fontId="24" fillId="33" borderId="61" xfId="0" applyFont="1" applyFill="1" applyBorder="1" applyAlignment="1" applyProtection="1">
      <alignment horizontal="center"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38" fontId="24" fillId="33" borderId="54" xfId="48" applyFont="1" applyFill="1" applyBorder="1" applyAlignment="1" applyProtection="1">
      <alignment horizontal="right" vertical="center" indent="1" shrinkToFit="1"/>
      <protection/>
    </xf>
    <xf numFmtId="38" fontId="24" fillId="33" borderId="52" xfId="48" applyFont="1" applyFill="1" applyBorder="1" applyAlignment="1" applyProtection="1">
      <alignment horizontal="right" vertical="center" indent="1" shrinkToFit="1"/>
      <protection/>
    </xf>
    <xf numFmtId="38" fontId="24" fillId="33" borderId="57" xfId="48" applyFont="1" applyFill="1" applyBorder="1" applyAlignment="1" applyProtection="1">
      <alignment horizontal="right" vertical="center" indent="1" shrinkToFit="1"/>
      <protection/>
    </xf>
    <xf numFmtId="0" fontId="19" fillId="33" borderId="40" xfId="0" applyFont="1" applyFill="1" applyBorder="1" applyAlignment="1" applyProtection="1">
      <alignment horizontal="distributed" vertical="center" indent="2" shrinkToFit="1"/>
      <protection/>
    </xf>
    <xf numFmtId="0" fontId="19" fillId="33" borderId="41" xfId="0" applyFont="1" applyFill="1" applyBorder="1" applyAlignment="1" applyProtection="1">
      <alignment horizontal="distributed" vertical="center" indent="2" shrinkToFit="1"/>
      <protection/>
    </xf>
    <xf numFmtId="0" fontId="19" fillId="33" borderId="63" xfId="0" applyFont="1" applyFill="1" applyBorder="1" applyAlignment="1" applyProtection="1">
      <alignment horizontal="distributed" vertical="center" indent="2" shrinkToFit="1"/>
      <protection/>
    </xf>
    <xf numFmtId="0" fontId="32" fillId="33" borderId="11" xfId="0" applyNumberFormat="1" applyFont="1" applyFill="1" applyBorder="1" applyAlignment="1" applyProtection="1">
      <alignment horizontal="center" vertical="center"/>
      <protection/>
    </xf>
    <xf numFmtId="0" fontId="32" fillId="33" borderId="5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4" fillId="33" borderId="33" xfId="0" applyFont="1" applyFill="1" applyBorder="1" applyAlignment="1" applyProtection="1">
      <alignment horizontal="center" vertical="center"/>
      <protection/>
    </xf>
    <xf numFmtId="0" fontId="24" fillId="33" borderId="5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 applyProtection="1">
      <alignment horizontal="center" vertical="center"/>
      <protection/>
    </xf>
    <xf numFmtId="0" fontId="16" fillId="33" borderId="52" xfId="0" applyFont="1" applyFill="1" applyBorder="1" applyAlignment="1" applyProtection="1">
      <alignment horizontal="center" vertical="center"/>
      <protection/>
    </xf>
    <xf numFmtId="0" fontId="16" fillId="33" borderId="57" xfId="0" applyFont="1" applyFill="1" applyBorder="1" applyAlignment="1" applyProtection="1">
      <alignment horizontal="center" vertical="center"/>
      <protection/>
    </xf>
    <xf numFmtId="0" fontId="27" fillId="33" borderId="33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55" xfId="0" applyFont="1" applyFill="1" applyBorder="1" applyAlignment="1" applyProtection="1">
      <alignment horizontal="center" vertical="center"/>
      <protection/>
    </xf>
    <xf numFmtId="0" fontId="27" fillId="33" borderId="54" xfId="0" applyFont="1" applyFill="1" applyBorder="1" applyAlignment="1" applyProtection="1">
      <alignment horizontal="center" vertical="center"/>
      <protection/>
    </xf>
    <xf numFmtId="0" fontId="27" fillId="33" borderId="52" xfId="0" applyFont="1" applyFill="1" applyBorder="1" applyAlignment="1" applyProtection="1">
      <alignment horizontal="center" vertical="center"/>
      <protection/>
    </xf>
    <xf numFmtId="0" fontId="27" fillId="33" borderId="57" xfId="0" applyFont="1" applyFill="1" applyBorder="1" applyAlignment="1" applyProtection="1">
      <alignment horizontal="center" vertical="center"/>
      <protection/>
    </xf>
    <xf numFmtId="38" fontId="7" fillId="33" borderId="35" xfId="48" applyFont="1" applyFill="1" applyBorder="1" applyAlignment="1" applyProtection="1">
      <alignment horizontal="center" vertical="center"/>
      <protection/>
    </xf>
    <xf numFmtId="38" fontId="7" fillId="33" borderId="39" xfId="48" applyFont="1" applyFill="1" applyBorder="1" applyAlignment="1" applyProtection="1">
      <alignment horizontal="center" vertical="center"/>
      <protection/>
    </xf>
    <xf numFmtId="38" fontId="7" fillId="33" borderId="59" xfId="48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3" borderId="16" xfId="0" applyFont="1" applyFill="1" applyBorder="1" applyAlignment="1" applyProtection="1">
      <alignment horizontal="distributed" vertical="center" indent="2" shrinkToFit="1"/>
      <protection/>
    </xf>
    <xf numFmtId="0" fontId="24" fillId="33" borderId="40" xfId="0" applyFont="1" applyFill="1" applyBorder="1" applyAlignment="1" applyProtection="1">
      <alignment horizontal="center" vertical="center"/>
      <protection/>
    </xf>
    <xf numFmtId="0" fontId="24" fillId="33" borderId="63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0" fontId="10" fillId="33" borderId="64" xfId="0" applyFont="1" applyFill="1" applyBorder="1" applyAlignment="1" applyProtection="1">
      <alignment horizontal="left" vertical="center"/>
      <protection/>
    </xf>
    <xf numFmtId="38" fontId="24" fillId="33" borderId="40" xfId="48" applyFont="1" applyFill="1" applyBorder="1" applyAlignment="1" applyProtection="1">
      <alignment horizontal="right" vertical="center" indent="1" shrinkToFit="1"/>
      <protection/>
    </xf>
    <xf numFmtId="38" fontId="24" fillId="33" borderId="41" xfId="48" applyFont="1" applyFill="1" applyBorder="1" applyAlignment="1" applyProtection="1">
      <alignment horizontal="right" vertical="center" indent="1" shrinkToFit="1"/>
      <protection/>
    </xf>
    <xf numFmtId="38" fontId="24" fillId="33" borderId="63" xfId="48" applyFont="1" applyFill="1" applyBorder="1" applyAlignment="1" applyProtection="1">
      <alignment horizontal="right" vertical="center" indent="1" shrinkToFit="1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3" fillId="33" borderId="5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56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57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55" xfId="0" applyFont="1" applyFill="1" applyBorder="1" applyAlignment="1" applyProtection="1">
      <alignment horizontal="left" vertical="center" wrapText="1"/>
      <protection/>
    </xf>
    <xf numFmtId="0" fontId="12" fillId="33" borderId="43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56" xfId="0" applyFont="1" applyFill="1" applyBorder="1" applyAlignment="1" applyProtection="1">
      <alignment horizontal="left" vertical="center" wrapText="1"/>
      <protection/>
    </xf>
    <xf numFmtId="0" fontId="12" fillId="33" borderId="54" xfId="0" applyFont="1" applyFill="1" applyBorder="1" applyAlignment="1" applyProtection="1">
      <alignment horizontal="left" vertical="center" wrapText="1"/>
      <protection/>
    </xf>
    <xf numFmtId="0" fontId="12" fillId="33" borderId="52" xfId="0" applyFont="1" applyFill="1" applyBorder="1" applyAlignment="1" applyProtection="1">
      <alignment horizontal="left" vertical="center" wrapText="1"/>
      <protection/>
    </xf>
    <xf numFmtId="0" fontId="12" fillId="33" borderId="57" xfId="0" applyFont="1" applyFill="1" applyBorder="1" applyAlignment="1" applyProtection="1">
      <alignment horizontal="left" vertical="center" wrapText="1"/>
      <protection/>
    </xf>
    <xf numFmtId="0" fontId="16" fillId="33" borderId="33" xfId="0" applyFont="1" applyFill="1" applyBorder="1" applyAlignment="1" applyProtection="1">
      <alignment horizontal="center" vertical="center" shrinkToFit="1"/>
      <protection/>
    </xf>
    <xf numFmtId="0" fontId="16" fillId="33" borderId="11" xfId="0" applyFont="1" applyFill="1" applyBorder="1" applyAlignment="1" applyProtection="1">
      <alignment horizontal="center" vertical="center" shrinkToFit="1"/>
      <protection/>
    </xf>
    <xf numFmtId="0" fontId="16" fillId="33" borderId="54" xfId="0" applyFont="1" applyFill="1" applyBorder="1" applyAlignment="1" applyProtection="1">
      <alignment horizontal="center" vertical="center" shrinkToFit="1"/>
      <protection/>
    </xf>
    <xf numFmtId="0" fontId="16" fillId="33" borderId="52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55" xfId="0" applyFont="1" applyFill="1" applyBorder="1" applyAlignment="1" applyProtection="1">
      <alignment horizontal="left" vertical="center"/>
      <protection/>
    </xf>
    <xf numFmtId="0" fontId="11" fillId="33" borderId="52" xfId="0" applyFont="1" applyFill="1" applyBorder="1" applyAlignment="1" applyProtection="1">
      <alignment horizontal="left" vertical="center"/>
      <protection/>
    </xf>
    <xf numFmtId="0" fontId="11" fillId="33" borderId="57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 shrinkToFit="1"/>
      <protection/>
    </xf>
    <xf numFmtId="0" fontId="15" fillId="33" borderId="56" xfId="0" applyFont="1" applyFill="1" applyBorder="1" applyAlignment="1" applyProtection="1">
      <alignment horizontal="left" vertical="center" shrinkToFit="1"/>
      <protection/>
    </xf>
    <xf numFmtId="0" fontId="15" fillId="33" borderId="0" xfId="0" applyFont="1" applyFill="1" applyBorder="1" applyAlignment="1" applyProtection="1">
      <alignment horizontal="left" vertical="center" indent="1" shrinkToFit="1"/>
      <protection/>
    </xf>
    <xf numFmtId="0" fontId="15" fillId="33" borderId="56" xfId="0" applyFont="1" applyFill="1" applyBorder="1" applyAlignment="1" applyProtection="1">
      <alignment horizontal="left" vertical="center" indent="1" shrinkToFit="1"/>
      <protection/>
    </xf>
    <xf numFmtId="49" fontId="3" fillId="33" borderId="0" xfId="0" applyNumberFormat="1" applyFont="1" applyFill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4" fillId="33" borderId="11" xfId="0" applyNumberFormat="1" applyFont="1" applyFill="1" applyBorder="1" applyAlignment="1" applyProtection="1">
      <alignment horizontal="center" shrinkToFit="1"/>
      <protection/>
    </xf>
    <xf numFmtId="0" fontId="24" fillId="33" borderId="33" xfId="0" applyFont="1" applyFill="1" applyBorder="1" applyAlignment="1" applyProtection="1">
      <alignment horizontal="center" vertical="center" shrinkToFit="1"/>
      <protection/>
    </xf>
    <xf numFmtId="0" fontId="24" fillId="33" borderId="11" xfId="0" applyFont="1" applyFill="1" applyBorder="1" applyAlignment="1" applyProtection="1">
      <alignment horizontal="center" vertical="center" shrinkToFit="1"/>
      <protection/>
    </xf>
    <xf numFmtId="0" fontId="24" fillId="33" borderId="55" xfId="0" applyFont="1" applyFill="1" applyBorder="1" applyAlignment="1" applyProtection="1">
      <alignment horizontal="center" vertical="center" shrinkToFit="1"/>
      <protection/>
    </xf>
    <xf numFmtId="0" fontId="24" fillId="33" borderId="65" xfId="0" applyFont="1" applyFill="1" applyBorder="1" applyAlignment="1" applyProtection="1">
      <alignment horizontal="center" vertical="center" shrinkToFit="1"/>
      <protection/>
    </xf>
    <xf numFmtId="0" fontId="24" fillId="33" borderId="31" xfId="0" applyFont="1" applyFill="1" applyBorder="1" applyAlignment="1" applyProtection="1">
      <alignment horizontal="center" vertical="center" shrinkToFit="1"/>
      <protection/>
    </xf>
    <xf numFmtId="0" fontId="24" fillId="33" borderId="64" xfId="0" applyFont="1" applyFill="1" applyBorder="1" applyAlignment="1" applyProtection="1">
      <alignment horizontal="center" vertical="center" shrinkToFit="1"/>
      <protection/>
    </xf>
    <xf numFmtId="0" fontId="6" fillId="33" borderId="66" xfId="0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56" xfId="0" applyFont="1" applyFill="1" applyBorder="1" applyAlignment="1" applyProtection="1">
      <alignment horizontal="center" vertical="center" shrinkToFit="1"/>
      <protection/>
    </xf>
    <xf numFmtId="0" fontId="8" fillId="33" borderId="54" xfId="0" applyFont="1" applyFill="1" applyBorder="1" applyAlignment="1" applyProtection="1">
      <alignment horizontal="center" vertical="center" shrinkToFit="1"/>
      <protection/>
    </xf>
    <xf numFmtId="0" fontId="8" fillId="33" borderId="52" xfId="0" applyFont="1" applyFill="1" applyBorder="1" applyAlignment="1" applyProtection="1">
      <alignment horizontal="center" vertical="center" shrinkToFit="1"/>
      <protection/>
    </xf>
    <xf numFmtId="0" fontId="8" fillId="33" borderId="57" xfId="0" applyFont="1" applyFill="1" applyBorder="1" applyAlignment="1" applyProtection="1">
      <alignment horizontal="center" vertical="center" shrinkToFit="1"/>
      <protection/>
    </xf>
    <xf numFmtId="0" fontId="11" fillId="33" borderId="33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 applyProtection="1">
      <alignment horizontal="center" vertical="center" shrinkToFit="1"/>
      <protection/>
    </xf>
    <xf numFmtId="0" fontId="11" fillId="33" borderId="69" xfId="0" applyFont="1" applyFill="1" applyBorder="1" applyAlignment="1" applyProtection="1">
      <alignment horizontal="center" vertical="center" shrinkToFit="1"/>
      <protection/>
    </xf>
    <xf numFmtId="0" fontId="11" fillId="33" borderId="54" xfId="0" applyFont="1" applyFill="1" applyBorder="1" applyAlignment="1" applyProtection="1">
      <alignment horizontal="center" vertical="center" shrinkToFit="1"/>
      <protection/>
    </xf>
    <xf numFmtId="0" fontId="11" fillId="33" borderId="52" xfId="0" applyFont="1" applyFill="1" applyBorder="1" applyAlignment="1" applyProtection="1">
      <alignment horizontal="center" vertical="center" shrinkToFit="1"/>
      <protection/>
    </xf>
    <xf numFmtId="0" fontId="11" fillId="33" borderId="70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distributed" textRotation="255"/>
      <protection/>
    </xf>
    <xf numFmtId="0" fontId="14" fillId="33" borderId="71" xfId="0" applyFont="1" applyFill="1" applyBorder="1" applyAlignment="1" applyProtection="1">
      <alignment horizontal="center" vertical="top" wrapText="1"/>
      <protection/>
    </xf>
    <xf numFmtId="0" fontId="14" fillId="33" borderId="51" xfId="0" applyFont="1" applyFill="1" applyBorder="1" applyAlignment="1" applyProtection="1">
      <alignment horizontal="center" vertical="top" wrapText="1"/>
      <protection/>
    </xf>
    <xf numFmtId="0" fontId="12" fillId="33" borderId="16" xfId="0" applyFont="1" applyFill="1" applyBorder="1" applyAlignment="1" applyProtection="1">
      <alignment horizontal="center" vertical="center" textRotation="255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2" fillId="33" borderId="33" xfId="0" applyFont="1" applyFill="1" applyBorder="1" applyAlignment="1" applyProtection="1">
      <alignment horizontal="center" vertical="center" shrinkToFit="1"/>
      <protection/>
    </xf>
    <xf numFmtId="0" fontId="22" fillId="33" borderId="11" xfId="0" applyFont="1" applyFill="1" applyBorder="1" applyAlignment="1" applyProtection="1">
      <alignment horizontal="center" vertical="center" shrinkToFit="1"/>
      <protection/>
    </xf>
    <xf numFmtId="0" fontId="22" fillId="33" borderId="54" xfId="0" applyFont="1" applyFill="1" applyBorder="1" applyAlignment="1" applyProtection="1">
      <alignment horizontal="center" vertical="center" shrinkToFit="1"/>
      <protection/>
    </xf>
    <xf numFmtId="0" fontId="22" fillId="33" borderId="52" xfId="0" applyFont="1" applyFill="1" applyBorder="1" applyAlignment="1" applyProtection="1">
      <alignment horizontal="center" vertical="center" shrinkToFit="1"/>
      <protection/>
    </xf>
    <xf numFmtId="0" fontId="8" fillId="33" borderId="53" xfId="0" applyFont="1" applyFill="1" applyBorder="1" applyAlignment="1" applyProtection="1">
      <alignment horizontal="center" vertical="center" shrinkToFit="1"/>
      <protection/>
    </xf>
    <xf numFmtId="0" fontId="8" fillId="33" borderId="51" xfId="0" applyFont="1" applyFill="1" applyBorder="1" applyAlignment="1" applyProtection="1">
      <alignment horizontal="center" vertical="center" shrinkToFit="1"/>
      <protection/>
    </xf>
    <xf numFmtId="0" fontId="8" fillId="33" borderId="60" xfId="0" applyFont="1" applyFill="1" applyBorder="1" applyAlignment="1" applyProtection="1">
      <alignment horizontal="center" vertical="center" shrinkToFit="1"/>
      <protection/>
    </xf>
    <xf numFmtId="0" fontId="11" fillId="33" borderId="55" xfId="0" applyFont="1" applyFill="1" applyBorder="1" applyAlignment="1" applyProtection="1">
      <alignment horizontal="center" vertical="center" shrinkToFit="1"/>
      <protection/>
    </xf>
    <xf numFmtId="0" fontId="11" fillId="33" borderId="57" xfId="0" applyFont="1" applyFill="1" applyBorder="1" applyAlignment="1" applyProtection="1">
      <alignment horizontal="center" vertical="center" shrinkToFi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55" xfId="0" applyFont="1" applyFill="1" applyBorder="1" applyAlignment="1" applyProtection="1">
      <alignment horizontal="center" vertical="center" wrapText="1"/>
      <protection/>
    </xf>
    <xf numFmtId="0" fontId="13" fillId="33" borderId="54" xfId="0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 applyProtection="1">
      <alignment horizontal="center" vertical="center" wrapText="1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1" fillId="33" borderId="56" xfId="0" applyFont="1" applyFill="1" applyBorder="1" applyAlignment="1" applyProtection="1">
      <alignment horizontal="center" vertical="center" shrinkToFit="1"/>
      <protection/>
    </xf>
    <xf numFmtId="0" fontId="6" fillId="33" borderId="43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56" xfId="0" applyFont="1" applyFill="1" applyBorder="1" applyAlignment="1" applyProtection="1">
      <alignment horizontal="center" vertical="center" shrinkToFit="1"/>
      <protection/>
    </xf>
    <xf numFmtId="0" fontId="6" fillId="33" borderId="54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57" xfId="0" applyFont="1" applyFill="1" applyBorder="1" applyAlignment="1" applyProtection="1">
      <alignment horizontal="center" vertical="center" shrinkToFit="1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24" fillId="33" borderId="67" xfId="0" applyFont="1" applyFill="1" applyBorder="1" applyAlignment="1" applyProtection="1">
      <alignment horizontal="center" vertical="center" shrinkToFit="1"/>
      <protection/>
    </xf>
    <xf numFmtId="0" fontId="24" fillId="33" borderId="68" xfId="0" applyFont="1" applyFill="1" applyBorder="1" applyAlignment="1" applyProtection="1">
      <alignment horizontal="center" vertical="center" shrinkToFit="1"/>
      <protection/>
    </xf>
    <xf numFmtId="0" fontId="28" fillId="33" borderId="33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8" fillId="33" borderId="54" xfId="0" applyFont="1" applyFill="1" applyBorder="1" applyAlignment="1" applyProtection="1">
      <alignment horizontal="center" vertical="center"/>
      <protection/>
    </xf>
    <xf numFmtId="0" fontId="28" fillId="33" borderId="52" xfId="0" applyFont="1" applyFill="1" applyBorder="1" applyAlignment="1" applyProtection="1">
      <alignment horizontal="center" vertical="center"/>
      <protection/>
    </xf>
    <xf numFmtId="0" fontId="28" fillId="33" borderId="5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24</xdr:row>
      <xdr:rowOff>19050</xdr:rowOff>
    </xdr:from>
    <xdr:to>
      <xdr:col>6</xdr:col>
      <xdr:colOff>228600</xdr:colOff>
      <xdr:row>28</xdr:row>
      <xdr:rowOff>0</xdr:rowOff>
    </xdr:to>
    <xdr:sp>
      <xdr:nvSpPr>
        <xdr:cNvPr id="1" name="右中かっこ 2"/>
        <xdr:cNvSpPr>
          <a:spLocks/>
        </xdr:cNvSpPr>
      </xdr:nvSpPr>
      <xdr:spPr>
        <a:xfrm>
          <a:off x="7496175" y="8429625"/>
          <a:ext cx="180975" cy="2076450"/>
        </a:xfrm>
        <a:prstGeom prst="rightBrace">
          <a:avLst>
            <a:gd name="adj1" fmla="val -47768"/>
            <a:gd name="adj2" fmla="val 486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95250</xdr:rowOff>
    </xdr:from>
    <xdr:to>
      <xdr:col>24</xdr:col>
      <xdr:colOff>85725</xdr:colOff>
      <xdr:row>27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762875" y="9029700"/>
          <a:ext cx="37719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２名以上の申し込みで、まとめて決済を行う場合は、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代表の方のみ「合計数」を入力してください。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38100</xdr:colOff>
      <xdr:row>3</xdr:row>
      <xdr:rowOff>0</xdr:rowOff>
    </xdr:from>
    <xdr:ext cx="19050" cy="152400"/>
    <xdr:sp>
      <xdr:nvSpPr>
        <xdr:cNvPr id="1" name="Text Box 15"/>
        <xdr:cNvSpPr txBox="1">
          <a:spLocks noChangeArrowheads="1"/>
        </xdr:cNvSpPr>
      </xdr:nvSpPr>
      <xdr:spPr>
        <a:xfrm>
          <a:off x="10191750" y="9715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3</xdr:row>
      <xdr:rowOff>0</xdr:rowOff>
    </xdr:from>
    <xdr:ext cx="19050" cy="152400"/>
    <xdr:sp>
      <xdr:nvSpPr>
        <xdr:cNvPr id="2" name="Text Box 15"/>
        <xdr:cNvSpPr txBox="1">
          <a:spLocks noChangeArrowheads="1"/>
        </xdr:cNvSpPr>
      </xdr:nvSpPr>
      <xdr:spPr>
        <a:xfrm>
          <a:off x="10191750" y="9715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47625</xdr:colOff>
      <xdr:row>0</xdr:row>
      <xdr:rowOff>47625</xdr:rowOff>
    </xdr:from>
    <xdr:ext cx="4638675" cy="352425"/>
    <xdr:sp>
      <xdr:nvSpPr>
        <xdr:cNvPr id="3" name="テキスト ボックス 2"/>
        <xdr:cNvSpPr txBox="1">
          <a:spLocks noChangeArrowheads="1"/>
        </xdr:cNvSpPr>
      </xdr:nvSpPr>
      <xdr:spPr>
        <a:xfrm>
          <a:off x="7467600" y="47625"/>
          <a:ext cx="4638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この用紙は必要に応じてコピーして使用してください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26</xdr:col>
      <xdr:colOff>38100</xdr:colOff>
      <xdr:row>5</xdr:row>
      <xdr:rowOff>0</xdr:rowOff>
    </xdr:from>
    <xdr:ext cx="19050" cy="152400"/>
    <xdr:sp>
      <xdr:nvSpPr>
        <xdr:cNvPr id="4" name="Text Box 15"/>
        <xdr:cNvSpPr txBox="1">
          <a:spLocks noChangeArrowheads="1"/>
        </xdr:cNvSpPr>
      </xdr:nvSpPr>
      <xdr:spPr>
        <a:xfrm>
          <a:off x="10191750" y="16192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0</xdr:rowOff>
    </xdr:from>
    <xdr:ext cx="19050" cy="152400"/>
    <xdr:sp>
      <xdr:nvSpPr>
        <xdr:cNvPr id="5" name="Text Box 15"/>
        <xdr:cNvSpPr txBox="1">
          <a:spLocks noChangeArrowheads="1"/>
        </xdr:cNvSpPr>
      </xdr:nvSpPr>
      <xdr:spPr>
        <a:xfrm>
          <a:off x="10191750" y="16192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zoomScale="85" zoomScaleNormal="85" zoomScalePageLayoutView="0" workbookViewId="0" topLeftCell="A1">
      <selection activeCell="D3" sqref="D3"/>
    </sheetView>
  </sheetViews>
  <sheetFormatPr defaultColWidth="3.75390625" defaultRowHeight="11.25" customHeight="1"/>
  <cols>
    <col min="1" max="1" width="3.75390625" style="2" customWidth="1"/>
    <col min="2" max="2" width="6.00390625" style="2" customWidth="1"/>
    <col min="3" max="3" width="30.75390625" style="1" customWidth="1"/>
    <col min="4" max="4" width="15.125" style="2" customWidth="1"/>
    <col min="5" max="5" width="16.00390625" style="2" bestFit="1" customWidth="1"/>
    <col min="6" max="6" width="26.125" style="2" customWidth="1"/>
    <col min="7" max="14" width="3.75390625" style="2" customWidth="1"/>
    <col min="15" max="15" width="36.00390625" style="2" hidden="1" customWidth="1"/>
    <col min="16" max="16" width="35.875" style="2" hidden="1" customWidth="1"/>
    <col min="17" max="17" width="38.375" style="2" hidden="1" customWidth="1"/>
    <col min="18" max="18" width="18.50390625" style="2" hidden="1" customWidth="1"/>
    <col min="19" max="20" width="3.75390625" style="2" customWidth="1"/>
    <col min="21" max="16384" width="3.75390625" style="2" customWidth="1"/>
  </cols>
  <sheetData>
    <row r="2" ht="11.25" customHeight="1" thickBot="1"/>
    <row r="3" spans="2:16" ht="30.75" customHeight="1">
      <c r="B3" s="110" t="s">
        <v>61</v>
      </c>
      <c r="C3" s="20" t="s">
        <v>62</v>
      </c>
      <c r="D3" s="25"/>
      <c r="E3" s="95" t="str">
        <f>IF(P7=0,P8,IF(P7&gt;10000,Q8,IF(P7=7777,P9,IF(P7=8888,P10,IF(P7=9999,P11,IF(P7&lt;-9999999,Q9,IF(P7&lt;-1,Q10,)))))))</f>
        <v>希望コースに１を入力して下さい。</v>
      </c>
      <c r="F3" s="96"/>
      <c r="O3" s="12">
        <v>7777</v>
      </c>
      <c r="P3" s="10">
        <f>IF(D3=1,O3,IF(D3&gt;1,O6,""))</f>
      </c>
    </row>
    <row r="4" spans="2:16" ht="30.75" customHeight="1">
      <c r="B4" s="111"/>
      <c r="C4" s="27" t="s">
        <v>63</v>
      </c>
      <c r="D4" s="28"/>
      <c r="E4" s="97"/>
      <c r="F4" s="98"/>
      <c r="O4" s="12">
        <v>8888</v>
      </c>
      <c r="P4" s="10">
        <f>IF(D4=1,O4,IF(D4&gt;1,O6,""))</f>
      </c>
    </row>
    <row r="5" spans="2:16" ht="30.75" customHeight="1" thickBot="1">
      <c r="B5" s="112"/>
      <c r="C5" s="18" t="s">
        <v>88</v>
      </c>
      <c r="D5" s="26"/>
      <c r="E5" s="108">
        <f>IF(P7=O3,P12,IF(P7=O4,P12,IF(P7=O5,P13,"")))</f>
      </c>
      <c r="F5" s="109"/>
      <c r="O5" s="12">
        <v>9999</v>
      </c>
      <c r="P5" s="10">
        <f>IF(D5=1,O5,IF(D5&gt;1,O6,""))</f>
      </c>
    </row>
    <row r="6" ht="11.25" customHeight="1" thickBot="1">
      <c r="O6" s="12">
        <v>-10000000</v>
      </c>
    </row>
    <row r="7" spans="2:17" ht="30.75" customHeight="1">
      <c r="B7" s="118" t="s">
        <v>57</v>
      </c>
      <c r="C7" s="23" t="s">
        <v>33</v>
      </c>
      <c r="D7" s="77"/>
      <c r="E7" s="78"/>
      <c r="F7" s="79"/>
      <c r="P7" s="10">
        <f>SUM(P3:P5)</f>
        <v>0</v>
      </c>
      <c r="Q7" s="11"/>
    </row>
    <row r="8" spans="2:17" ht="30.75" customHeight="1">
      <c r="B8" s="119"/>
      <c r="C8" s="22" t="s">
        <v>41</v>
      </c>
      <c r="D8" s="80"/>
      <c r="E8" s="81"/>
      <c r="F8" s="82"/>
      <c r="P8" s="2" t="s">
        <v>89</v>
      </c>
      <c r="Q8" s="11" t="s">
        <v>98</v>
      </c>
    </row>
    <row r="9" spans="2:17" ht="30.75" customHeight="1">
      <c r="B9" s="119"/>
      <c r="C9" s="29" t="s">
        <v>33</v>
      </c>
      <c r="D9" s="83"/>
      <c r="E9" s="84"/>
      <c r="F9" s="85"/>
      <c r="O9" s="14" t="s">
        <v>102</v>
      </c>
      <c r="P9" s="13" t="s">
        <v>95</v>
      </c>
      <c r="Q9" s="11" t="s">
        <v>99</v>
      </c>
    </row>
    <row r="10" spans="2:17" ht="30.75" customHeight="1" thickBot="1">
      <c r="B10" s="120"/>
      <c r="C10" s="24" t="s">
        <v>42</v>
      </c>
      <c r="D10" s="92"/>
      <c r="E10" s="93"/>
      <c r="F10" s="94"/>
      <c r="P10" s="13" t="s">
        <v>97</v>
      </c>
      <c r="Q10" s="2" t="s">
        <v>100</v>
      </c>
    </row>
    <row r="11" spans="3:16" ht="11.25" customHeight="1" thickBot="1">
      <c r="C11" s="3"/>
      <c r="D11" s="4"/>
      <c r="E11" s="4"/>
      <c r="F11" s="4"/>
      <c r="P11" s="13" t="s">
        <v>96</v>
      </c>
    </row>
    <row r="12" spans="2:16" ht="30.75" customHeight="1">
      <c r="B12" s="118" t="s">
        <v>1</v>
      </c>
      <c r="C12" s="30" t="s">
        <v>10</v>
      </c>
      <c r="D12" s="19"/>
      <c r="E12" s="21" t="s">
        <v>77</v>
      </c>
      <c r="F12" s="101" t="s">
        <v>59</v>
      </c>
      <c r="O12" s="14" t="s">
        <v>103</v>
      </c>
      <c r="P12" s="15" t="s">
        <v>108</v>
      </c>
    </row>
    <row r="13" spans="2:16" ht="30.75" customHeight="1">
      <c r="B13" s="119"/>
      <c r="C13" s="17" t="s">
        <v>2</v>
      </c>
      <c r="D13" s="103"/>
      <c r="E13" s="104"/>
      <c r="F13" s="102"/>
      <c r="P13" s="15" t="s">
        <v>109</v>
      </c>
    </row>
    <row r="14" spans="2:17" ht="30.75" customHeight="1">
      <c r="B14" s="119"/>
      <c r="C14" s="31" t="s">
        <v>11</v>
      </c>
      <c r="D14" s="103"/>
      <c r="E14" s="104"/>
      <c r="F14" s="75" t="str">
        <f>IF(P15=0,P17,P16)</f>
        <v>年号を入力してください</v>
      </c>
      <c r="P14" s="2">
        <f>IF(D12="s","昭和",IF(D12="h","平成",0))</f>
        <v>0</v>
      </c>
      <c r="Q14" s="2" t="s">
        <v>58</v>
      </c>
    </row>
    <row r="15" spans="2:16" ht="30.75" customHeight="1" thickBot="1">
      <c r="B15" s="120"/>
      <c r="C15" s="18" t="s">
        <v>12</v>
      </c>
      <c r="D15" s="121"/>
      <c r="E15" s="122"/>
      <c r="F15" s="76"/>
      <c r="P15" s="2" t="str">
        <f>IF(P14=0,"年号",IF(D13="","年",IF(D14="","月",IF(D15="","日",0))))</f>
        <v>年号</v>
      </c>
    </row>
    <row r="16" spans="3:16" ht="11.25" customHeight="1" thickBot="1">
      <c r="C16" s="9"/>
      <c r="D16" s="8"/>
      <c r="E16" s="8"/>
      <c r="F16" s="4"/>
      <c r="P16" s="2" t="str">
        <f>P15&amp;"を入力してください"</f>
        <v>年号を入力してください</v>
      </c>
    </row>
    <row r="17" spans="2:16" ht="30.75" customHeight="1" thickBot="1">
      <c r="B17" s="110" t="s">
        <v>106</v>
      </c>
      <c r="C17" s="27" t="s">
        <v>36</v>
      </c>
      <c r="D17" s="89"/>
      <c r="E17" s="90"/>
      <c r="F17" s="32" t="s">
        <v>34</v>
      </c>
      <c r="P17" s="2" t="str">
        <f>P14&amp;D13&amp;"年"&amp;D14&amp;"月"&amp;D15&amp;"日"</f>
        <v>0年月日</v>
      </c>
    </row>
    <row r="18" spans="2:6" ht="30.75" customHeight="1" thickBot="1">
      <c r="B18" s="111"/>
      <c r="C18" s="17" t="s">
        <v>38</v>
      </c>
      <c r="D18" s="89"/>
      <c r="E18" s="91"/>
      <c r="F18" s="34" t="s">
        <v>78</v>
      </c>
    </row>
    <row r="19" spans="2:6" ht="30.75" customHeight="1">
      <c r="B19" s="111"/>
      <c r="C19" s="16" t="s">
        <v>37</v>
      </c>
      <c r="D19" s="123"/>
      <c r="E19" s="124"/>
      <c r="F19" s="125"/>
    </row>
    <row r="20" spans="2:7" ht="51" customHeight="1" thickBot="1">
      <c r="B20" s="111"/>
      <c r="C20" s="16" t="s">
        <v>39</v>
      </c>
      <c r="D20" s="70"/>
      <c r="E20" s="71"/>
      <c r="F20" s="72"/>
      <c r="G20" s="4"/>
    </row>
    <row r="21" spans="2:7" ht="30.75" customHeight="1" thickBot="1">
      <c r="B21" s="111"/>
      <c r="C21" s="16" t="s">
        <v>16</v>
      </c>
      <c r="D21" s="73"/>
      <c r="E21" s="74"/>
      <c r="F21" s="35" t="s">
        <v>45</v>
      </c>
      <c r="G21" s="4"/>
    </row>
    <row r="22" spans="2:6" s="7" customFormat="1" ht="30.75" customHeight="1" thickBot="1">
      <c r="B22" s="112"/>
      <c r="C22" s="33" t="s">
        <v>35</v>
      </c>
      <c r="D22" s="105"/>
      <c r="E22" s="106"/>
      <c r="F22" s="107"/>
    </row>
    <row r="23" spans="3:6" ht="11.25" customHeight="1" thickBot="1">
      <c r="C23" s="3"/>
      <c r="D23" s="4"/>
      <c r="E23" s="4"/>
      <c r="F23" s="4"/>
    </row>
    <row r="24" spans="2:6" ht="51.75" customHeight="1">
      <c r="B24" s="113" t="s">
        <v>56</v>
      </c>
      <c r="C24" s="20" t="s">
        <v>40</v>
      </c>
      <c r="D24" s="41"/>
      <c r="E24" s="116" t="s">
        <v>101</v>
      </c>
      <c r="F24" s="117"/>
    </row>
    <row r="25" spans="2:17" ht="41.25" customHeight="1">
      <c r="B25" s="114"/>
      <c r="C25" s="16" t="s">
        <v>6</v>
      </c>
      <c r="D25" s="36"/>
      <c r="E25" s="38" t="s">
        <v>13</v>
      </c>
      <c r="F25" s="42">
        <f>IF(D25="","",D25*IF(P7=7777,14600,12500))</f>
      </c>
      <c r="Q25" s="2" t="s">
        <v>64</v>
      </c>
    </row>
    <row r="26" spans="2:17" ht="41.25" customHeight="1">
      <c r="B26" s="114"/>
      <c r="C26" s="16" t="s">
        <v>55</v>
      </c>
      <c r="D26" s="36"/>
      <c r="E26" s="38" t="s">
        <v>14</v>
      </c>
      <c r="F26" s="42">
        <f>IF(D26="","",D26*2750)</f>
      </c>
      <c r="P26" s="2">
        <f>IF(D24&lt;1,0,IF(D24&gt;4,0,1))</f>
        <v>0</v>
      </c>
      <c r="Q26" s="2" t="s">
        <v>48</v>
      </c>
    </row>
    <row r="27" spans="2:17" ht="41.25" customHeight="1">
      <c r="B27" s="114"/>
      <c r="C27" s="16" t="s">
        <v>81</v>
      </c>
      <c r="D27" s="36"/>
      <c r="E27" s="38" t="s">
        <v>14</v>
      </c>
      <c r="F27" s="42">
        <f>IF(D27="","",D27*1650)</f>
      </c>
      <c r="P27" s="6">
        <f>IF(D26+D27=0,0,IF(D26+D27&lt;21,700,"協会に確認して下さい。"))</f>
        <v>0</v>
      </c>
      <c r="Q27" s="2" t="s">
        <v>49</v>
      </c>
    </row>
    <row r="28" spans="2:17" ht="41.25" customHeight="1" thickBot="1">
      <c r="B28" s="114"/>
      <c r="C28" s="39" t="s">
        <v>15</v>
      </c>
      <c r="D28" s="87" t="s">
        <v>43</v>
      </c>
      <c r="E28" s="88"/>
      <c r="F28" s="40" t="str">
        <f>IF(P26=0,"申込方法を選択してください",IF(P29=0,"",IF(P29=1,P27,IF(P29=-9999,"申込方法を確認してください。",申込方法を選択してください。))))</f>
        <v>申込方法を選択してください</v>
      </c>
      <c r="P28" s="6">
        <f>IF(D24=2,1,IF(D24=4,1,0))</f>
        <v>0</v>
      </c>
      <c r="Q28" s="2" t="s">
        <v>50</v>
      </c>
    </row>
    <row r="29" spans="2:17" ht="41.25" customHeight="1" thickBot="1" thickTop="1">
      <c r="B29" s="115"/>
      <c r="C29" s="18" t="s">
        <v>46</v>
      </c>
      <c r="D29" s="99" t="s">
        <v>47</v>
      </c>
      <c r="E29" s="100"/>
      <c r="F29" s="37" t="str">
        <f>IF(P7=7777,SUM(F25:F28),IF(P7=8888,SUM(F25:F28),IF(P7=9999,SUM(F25:F28),IF(P7&gt;10000,"希望コースを確認して下さい。",IF(D24="","申込方法を選択してください","希望コースを選んで下さい")))))</f>
        <v>申込方法を選択してください</v>
      </c>
      <c r="P29" s="2">
        <f>IF(D24=2,1,IF(D24=1,0,-9999))</f>
        <v>-9999</v>
      </c>
      <c r="Q29" s="2" t="s">
        <v>51</v>
      </c>
    </row>
    <row r="30" spans="3:5" ht="11.25" customHeight="1">
      <c r="C30" s="2"/>
      <c r="D30" s="5"/>
      <c r="E30" s="5"/>
    </row>
    <row r="31" spans="3:5" ht="11.25" customHeight="1">
      <c r="C31" s="2"/>
      <c r="D31" s="1"/>
      <c r="E31" s="1"/>
    </row>
    <row r="32" spans="3:13" ht="11.25" customHeight="1">
      <c r="C32" s="86" t="s">
        <v>44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3:13" ht="11.2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3:13" ht="11.25" customHeight="1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</sheetData>
  <sheetProtection sheet="1"/>
  <mergeCells count="26">
    <mergeCell ref="D22:F22"/>
    <mergeCell ref="E5:F5"/>
    <mergeCell ref="B3:B5"/>
    <mergeCell ref="B24:B29"/>
    <mergeCell ref="E24:F24"/>
    <mergeCell ref="B12:B15"/>
    <mergeCell ref="B17:B22"/>
    <mergeCell ref="B7:B10"/>
    <mergeCell ref="D15:E15"/>
    <mergeCell ref="D19:F19"/>
    <mergeCell ref="C32:M34"/>
    <mergeCell ref="D28:E28"/>
    <mergeCell ref="D17:E17"/>
    <mergeCell ref="D18:E18"/>
    <mergeCell ref="D10:F10"/>
    <mergeCell ref="E3:F4"/>
    <mergeCell ref="D29:E29"/>
    <mergeCell ref="F12:F13"/>
    <mergeCell ref="D13:E13"/>
    <mergeCell ref="D14:E14"/>
    <mergeCell ref="D20:F20"/>
    <mergeCell ref="D21:E21"/>
    <mergeCell ref="F14:F15"/>
    <mergeCell ref="D7:F7"/>
    <mergeCell ref="D8:F8"/>
    <mergeCell ref="D9:F9"/>
  </mergeCells>
  <dataValidations count="3">
    <dataValidation allowBlank="1" showInputMessage="1" showErrorMessage="1" imeMode="halfKatakana" sqref="D7 D9"/>
    <dataValidation allowBlank="1" showInputMessage="1" showErrorMessage="1" imeMode="off" sqref="D12:D15 D21 D18 D3:D5 D24:D27"/>
    <dataValidation allowBlank="1" showInputMessage="1" showErrorMessage="1" imeMode="hiragana" sqref="D10 D8 D22 D19:D20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Normal="55" zoomScaleSheetLayoutView="55" zoomScalePageLayoutView="0" workbookViewId="0" topLeftCell="A1">
      <selection activeCell="F4" sqref="F4:N5"/>
    </sheetView>
  </sheetViews>
  <sheetFormatPr defaultColWidth="5.125" defaultRowHeight="25.5" customHeight="1"/>
  <cols>
    <col min="1" max="32" width="5.125" style="2" customWidth="1"/>
    <col min="33" max="33" width="4.25390625" style="2" customWidth="1"/>
    <col min="34" max="40" width="5.125" style="2" customWidth="1"/>
    <col min="41" max="41" width="4.25390625" style="2" customWidth="1"/>
    <col min="42" max="50" width="5.125" style="2" customWidth="1"/>
    <col min="51" max="16384" width="5.125" style="2" customWidth="1"/>
  </cols>
  <sheetData>
    <row r="1" spans="1:49" ht="25.5" customHeight="1">
      <c r="A1" s="241" t="s">
        <v>83</v>
      </c>
      <c r="B1" s="241"/>
      <c r="C1" s="241"/>
      <c r="D1" s="194" t="s">
        <v>84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Z1" s="4"/>
      <c r="AA1" s="242" t="s">
        <v>85</v>
      </c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1:49" ht="25.5" customHeight="1">
      <c r="A2" s="241"/>
      <c r="B2" s="241"/>
      <c r="C2" s="241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43"/>
      <c r="X2" s="43"/>
      <c r="Z2" s="4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2:49" ht="25.5" customHeight="1">
      <c r="B3" s="43"/>
      <c r="C3" s="4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43"/>
      <c r="X3" s="43"/>
      <c r="Y3" s="44"/>
      <c r="Z3" s="45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</row>
    <row r="4" spans="1:49" ht="25.5" customHeight="1">
      <c r="A4" s="46"/>
      <c r="B4" s="204" t="s">
        <v>67</v>
      </c>
      <c r="C4" s="205"/>
      <c r="D4" s="205"/>
      <c r="E4" s="206"/>
      <c r="F4" s="298" t="str">
        <f>'入力ﾌｫｰﾑ'!E3</f>
        <v>希望コースに１を入力して下さい。</v>
      </c>
      <c r="G4" s="299"/>
      <c r="H4" s="299"/>
      <c r="I4" s="299"/>
      <c r="J4" s="299"/>
      <c r="K4" s="299"/>
      <c r="L4" s="299"/>
      <c r="M4" s="299"/>
      <c r="N4" s="300"/>
      <c r="O4" s="298">
        <f>IF(F4="希望コースに１を入力して下さい。","",'入力ﾌｫｰﾑ'!E5)</f>
      </c>
      <c r="P4" s="299"/>
      <c r="Q4" s="299"/>
      <c r="R4" s="299"/>
      <c r="S4" s="299"/>
      <c r="T4" s="299"/>
      <c r="U4" s="299"/>
      <c r="V4" s="299"/>
      <c r="W4" s="299"/>
      <c r="X4" s="300"/>
      <c r="Y4" s="44"/>
      <c r="Z4" s="47"/>
      <c r="AA4" s="310" t="s">
        <v>87</v>
      </c>
      <c r="AB4" s="311"/>
      <c r="AC4" s="311"/>
      <c r="AD4" s="312"/>
      <c r="AE4" s="304" t="s">
        <v>90</v>
      </c>
      <c r="AF4" s="273"/>
      <c r="AG4" s="273"/>
      <c r="AH4" s="273"/>
      <c r="AI4" s="273"/>
      <c r="AJ4" s="273"/>
      <c r="AK4" s="273"/>
      <c r="AL4" s="305"/>
      <c r="AM4" s="308" t="s">
        <v>91</v>
      </c>
      <c r="AN4" s="308"/>
      <c r="AO4" s="308"/>
      <c r="AP4" s="308"/>
      <c r="AQ4" s="308"/>
      <c r="AR4" s="308"/>
      <c r="AS4" s="308"/>
      <c r="AT4" s="308"/>
      <c r="AU4" s="308"/>
      <c r="AV4" s="308"/>
      <c r="AW4" s="309"/>
    </row>
    <row r="5" spans="2:49" ht="25.5" customHeight="1">
      <c r="B5" s="207"/>
      <c r="C5" s="208"/>
      <c r="D5" s="208"/>
      <c r="E5" s="209"/>
      <c r="F5" s="301"/>
      <c r="G5" s="302"/>
      <c r="H5" s="302"/>
      <c r="I5" s="302"/>
      <c r="J5" s="302"/>
      <c r="K5" s="302"/>
      <c r="L5" s="302"/>
      <c r="M5" s="302"/>
      <c r="N5" s="303"/>
      <c r="O5" s="301"/>
      <c r="P5" s="302"/>
      <c r="Q5" s="302"/>
      <c r="R5" s="302"/>
      <c r="S5" s="302"/>
      <c r="T5" s="302"/>
      <c r="U5" s="302"/>
      <c r="V5" s="302"/>
      <c r="W5" s="302"/>
      <c r="X5" s="303"/>
      <c r="Y5" s="44"/>
      <c r="Z5" s="47"/>
      <c r="AA5" s="313"/>
      <c r="AB5" s="314"/>
      <c r="AC5" s="314"/>
      <c r="AD5" s="315"/>
      <c r="AE5" s="306"/>
      <c r="AF5" s="274"/>
      <c r="AG5" s="274"/>
      <c r="AH5" s="274"/>
      <c r="AI5" s="274"/>
      <c r="AJ5" s="274"/>
      <c r="AK5" s="274"/>
      <c r="AL5" s="307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97"/>
    </row>
    <row r="6" spans="2:49" ht="25.5" customHeight="1">
      <c r="B6" s="210" t="s">
        <v>22</v>
      </c>
      <c r="C6" s="211"/>
      <c r="D6" s="211"/>
      <c r="E6" s="212"/>
      <c r="F6" s="247" t="str">
        <f>IF('入力ﾌｫｰﾑ'!D7="","？？？",'入力ﾌｫｰﾑ'!D7&amp;"  "&amp;'入力ﾌｫｰﾑ'!D9)</f>
        <v>？？？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8"/>
      <c r="Y6" s="44"/>
      <c r="Z6" s="47"/>
      <c r="AA6" s="210" t="s">
        <v>9</v>
      </c>
      <c r="AB6" s="211"/>
      <c r="AC6" s="211"/>
      <c r="AD6" s="212"/>
      <c r="AE6" s="321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3"/>
    </row>
    <row r="7" spans="2:49" ht="25.5" customHeight="1">
      <c r="B7" s="252"/>
      <c r="C7" s="253"/>
      <c r="D7" s="253"/>
      <c r="E7" s="254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20"/>
      <c r="Y7" s="44"/>
      <c r="Z7" s="47"/>
      <c r="AA7" s="316"/>
      <c r="AB7" s="317"/>
      <c r="AC7" s="317"/>
      <c r="AD7" s="318"/>
      <c r="AE7" s="324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6"/>
    </row>
    <row r="8" spans="2:49" ht="25.5" customHeight="1">
      <c r="B8" s="255" t="s">
        <v>0</v>
      </c>
      <c r="C8" s="256"/>
      <c r="D8" s="256"/>
      <c r="E8" s="257"/>
      <c r="F8" s="261" t="str">
        <f>IF('入力ﾌｫｰﾑ'!D8="","？？？",'入力ﾌｫｰﾑ'!D8&amp;"  "&amp;'入力ﾌｫｰﾑ'!D10)</f>
        <v>？？？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3"/>
      <c r="Y8" s="44"/>
      <c r="Z8" s="47"/>
      <c r="AA8" s="210" t="s">
        <v>86</v>
      </c>
      <c r="AB8" s="211"/>
      <c r="AC8" s="211"/>
      <c r="AD8" s="212"/>
      <c r="AE8" s="267" t="s">
        <v>75</v>
      </c>
      <c r="AF8" s="268"/>
      <c r="AG8" s="268"/>
      <c r="AH8" s="268"/>
      <c r="AI8" s="268"/>
      <c r="AJ8" s="268"/>
      <c r="AK8" s="268"/>
      <c r="AL8" s="268"/>
      <c r="AM8" s="269"/>
      <c r="AN8" s="268" t="s">
        <v>76</v>
      </c>
      <c r="AO8" s="268"/>
      <c r="AP8" s="268"/>
      <c r="AQ8" s="268"/>
      <c r="AR8" s="268"/>
      <c r="AS8" s="268"/>
      <c r="AT8" s="268"/>
      <c r="AU8" s="268"/>
      <c r="AV8" s="268"/>
      <c r="AW8" s="296"/>
    </row>
    <row r="9" spans="2:49" ht="25.5" customHeight="1">
      <c r="B9" s="255"/>
      <c r="C9" s="256"/>
      <c r="D9" s="256"/>
      <c r="E9" s="257"/>
      <c r="F9" s="261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3"/>
      <c r="Y9" s="44"/>
      <c r="Z9" s="47"/>
      <c r="AA9" s="213"/>
      <c r="AB9" s="214"/>
      <c r="AC9" s="214"/>
      <c r="AD9" s="215"/>
      <c r="AE9" s="270"/>
      <c r="AF9" s="271"/>
      <c r="AG9" s="271"/>
      <c r="AH9" s="271"/>
      <c r="AI9" s="271"/>
      <c r="AJ9" s="271"/>
      <c r="AK9" s="271"/>
      <c r="AL9" s="271"/>
      <c r="AM9" s="272"/>
      <c r="AN9" s="271"/>
      <c r="AO9" s="271"/>
      <c r="AP9" s="271"/>
      <c r="AQ9" s="271"/>
      <c r="AR9" s="271"/>
      <c r="AS9" s="271"/>
      <c r="AT9" s="271"/>
      <c r="AU9" s="271"/>
      <c r="AV9" s="271"/>
      <c r="AW9" s="297"/>
    </row>
    <row r="10" spans="2:49" ht="25.5" customHeight="1">
      <c r="B10" s="255"/>
      <c r="C10" s="256"/>
      <c r="D10" s="256"/>
      <c r="E10" s="257"/>
      <c r="F10" s="261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  <c r="Y10" s="44"/>
      <c r="Z10" s="47"/>
      <c r="AA10" s="210" t="s">
        <v>92</v>
      </c>
      <c r="AB10" s="211"/>
      <c r="AC10" s="211"/>
      <c r="AD10" s="212"/>
      <c r="AE10" s="267" t="s">
        <v>93</v>
      </c>
      <c r="AF10" s="268"/>
      <c r="AG10" s="268"/>
      <c r="AH10" s="268"/>
      <c r="AI10" s="268"/>
      <c r="AJ10" s="268"/>
      <c r="AK10" s="268"/>
      <c r="AL10" s="268"/>
      <c r="AM10" s="269"/>
      <c r="AN10" s="268" t="s">
        <v>94</v>
      </c>
      <c r="AO10" s="268"/>
      <c r="AP10" s="268"/>
      <c r="AQ10" s="268"/>
      <c r="AR10" s="268"/>
      <c r="AS10" s="268"/>
      <c r="AT10" s="268"/>
      <c r="AU10" s="268"/>
      <c r="AV10" s="268"/>
      <c r="AW10" s="296"/>
    </row>
    <row r="11" spans="2:49" ht="25.5" customHeight="1">
      <c r="B11" s="255"/>
      <c r="C11" s="256"/>
      <c r="D11" s="256"/>
      <c r="E11" s="257"/>
      <c r="F11" s="261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3"/>
      <c r="Y11" s="44"/>
      <c r="Z11" s="47"/>
      <c r="AA11" s="213"/>
      <c r="AB11" s="214"/>
      <c r="AC11" s="214"/>
      <c r="AD11" s="215"/>
      <c r="AE11" s="270"/>
      <c r="AF11" s="271"/>
      <c r="AG11" s="271"/>
      <c r="AH11" s="271"/>
      <c r="AI11" s="271"/>
      <c r="AJ11" s="271"/>
      <c r="AK11" s="271"/>
      <c r="AL11" s="271"/>
      <c r="AM11" s="272"/>
      <c r="AN11" s="271"/>
      <c r="AO11" s="271"/>
      <c r="AP11" s="271"/>
      <c r="AQ11" s="271"/>
      <c r="AR11" s="271"/>
      <c r="AS11" s="271"/>
      <c r="AT11" s="271"/>
      <c r="AU11" s="271"/>
      <c r="AV11" s="271"/>
      <c r="AW11" s="297"/>
    </row>
    <row r="12" spans="2:49" ht="13.5" customHeight="1" hidden="1">
      <c r="B12" s="258"/>
      <c r="C12" s="259"/>
      <c r="D12" s="259"/>
      <c r="E12" s="260"/>
      <c r="F12" s="264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6"/>
      <c r="Y12" s="44"/>
      <c r="Z12" s="47"/>
      <c r="AA12" s="210" t="s">
        <v>22</v>
      </c>
      <c r="AB12" s="211"/>
      <c r="AC12" s="211"/>
      <c r="AD12" s="212"/>
      <c r="AE12" s="246" t="str">
        <f>IF(F6="","",F6)</f>
        <v>？？？</v>
      </c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8"/>
    </row>
    <row r="13" spans="2:49" ht="25.5" customHeight="1">
      <c r="B13" s="170" t="s">
        <v>1</v>
      </c>
      <c r="C13" s="171"/>
      <c r="D13" s="171"/>
      <c r="E13" s="172"/>
      <c r="F13" s="225" t="str">
        <f>IF('入力ﾌｫｰﾑ'!D12="s","昭和",IF('入力ﾌｫｰﾑ'!D12="h","平成","年号？"))</f>
        <v>年号？</v>
      </c>
      <c r="G13" s="226"/>
      <c r="H13" s="226"/>
      <c r="I13" s="226"/>
      <c r="J13" s="226"/>
      <c r="K13" s="226"/>
      <c r="L13" s="161" t="str">
        <f>IF('入力ﾌｫｰﾑ'!D13="","？",'入力ﾌｫｰﾑ'!D13)</f>
        <v>？</v>
      </c>
      <c r="M13" s="161"/>
      <c r="N13" s="166" t="s">
        <v>2</v>
      </c>
      <c r="O13" s="166"/>
      <c r="P13" s="161" t="str">
        <f>IF('入力ﾌｫｰﾑ'!D14="","？",'入力ﾌｫｰﾑ'!D14)</f>
        <v>？</v>
      </c>
      <c r="Q13" s="161"/>
      <c r="R13" s="166" t="s">
        <v>4</v>
      </c>
      <c r="S13" s="166"/>
      <c r="T13" s="161" t="str">
        <f>IF('入力ﾌｫｰﾑ'!D15="","？",'入力ﾌｫｰﾑ'!D15)</f>
        <v>？</v>
      </c>
      <c r="U13" s="161"/>
      <c r="V13" s="166" t="s">
        <v>3</v>
      </c>
      <c r="W13" s="166"/>
      <c r="X13" s="167"/>
      <c r="Y13" s="44"/>
      <c r="Z13" s="47"/>
      <c r="AA13" s="213"/>
      <c r="AB13" s="214"/>
      <c r="AC13" s="214"/>
      <c r="AD13" s="215"/>
      <c r="AE13" s="249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1"/>
    </row>
    <row r="14" spans="2:49" ht="25.5" customHeight="1">
      <c r="B14" s="173"/>
      <c r="C14" s="174"/>
      <c r="D14" s="174"/>
      <c r="E14" s="175"/>
      <c r="F14" s="227"/>
      <c r="G14" s="228"/>
      <c r="H14" s="228"/>
      <c r="I14" s="228"/>
      <c r="J14" s="228"/>
      <c r="K14" s="228"/>
      <c r="L14" s="162"/>
      <c r="M14" s="162"/>
      <c r="N14" s="168"/>
      <c r="O14" s="168"/>
      <c r="P14" s="162"/>
      <c r="Q14" s="162"/>
      <c r="R14" s="168"/>
      <c r="S14" s="168"/>
      <c r="T14" s="162"/>
      <c r="U14" s="162"/>
      <c r="V14" s="168"/>
      <c r="W14" s="168"/>
      <c r="X14" s="169"/>
      <c r="Y14" s="44"/>
      <c r="Z14" s="47"/>
      <c r="AA14" s="195" t="s">
        <v>0</v>
      </c>
      <c r="AB14" s="196"/>
      <c r="AC14" s="196"/>
      <c r="AD14" s="197"/>
      <c r="AE14" s="293" t="str">
        <f>IF(F8="","",F8)</f>
        <v>？？？</v>
      </c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5"/>
    </row>
    <row r="15" spans="2:49" ht="25.5" customHeight="1">
      <c r="B15" s="216" t="s">
        <v>105</v>
      </c>
      <c r="C15" s="217"/>
      <c r="D15" s="217"/>
      <c r="E15" s="218"/>
      <c r="F15" s="235" t="s">
        <v>23</v>
      </c>
      <c r="G15" s="235"/>
      <c r="H15" s="245" t="str">
        <f>IF('入力ﾌｫｰﾑ'!D18="","　　  　 -",'入力ﾌｫｰﾑ'!D18)</f>
        <v>　　  　 -</v>
      </c>
      <c r="I15" s="245"/>
      <c r="J15" s="245"/>
      <c r="K15" s="245"/>
      <c r="L15" s="245"/>
      <c r="M15" s="245"/>
      <c r="N15" s="245"/>
      <c r="O15" s="244" t="str">
        <f>IF('入力ﾌｫｰﾑ'!D17=1,"( 会社 )",IF('入力ﾌｫｰﾑ'!D17=2,"( 個人 )","送付先？？？"))</f>
        <v>送付先？？？</v>
      </c>
      <c r="P15" s="244"/>
      <c r="Q15" s="244"/>
      <c r="R15" s="244"/>
      <c r="S15" s="244"/>
      <c r="T15" s="244"/>
      <c r="U15" s="244"/>
      <c r="V15" s="244"/>
      <c r="W15" s="244"/>
      <c r="X15" s="185"/>
      <c r="Y15" s="44"/>
      <c r="Z15" s="47"/>
      <c r="AA15" s="198"/>
      <c r="AB15" s="199"/>
      <c r="AC15" s="199"/>
      <c r="AD15" s="200"/>
      <c r="AE15" s="261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</row>
    <row r="16" spans="2:49" ht="30.75" customHeight="1">
      <c r="B16" s="219"/>
      <c r="C16" s="220"/>
      <c r="D16" s="220"/>
      <c r="E16" s="221"/>
      <c r="F16" s="237" t="str">
        <f>IF('入力ﾌｫｰﾑ'!D19="","　　住所？？？",'入力ﾌｫｰﾑ'!D19)</f>
        <v>　　住所？？？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8"/>
      <c r="Y16" s="44"/>
      <c r="Z16" s="47"/>
      <c r="AA16" s="201"/>
      <c r="AB16" s="202"/>
      <c r="AC16" s="202"/>
      <c r="AD16" s="203"/>
      <c r="AE16" s="264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6"/>
    </row>
    <row r="17" spans="2:49" ht="0.75" customHeight="1">
      <c r="B17" s="219"/>
      <c r="C17" s="220"/>
      <c r="D17" s="220"/>
      <c r="E17" s="221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8"/>
      <c r="Y17" s="275" t="s">
        <v>17</v>
      </c>
      <c r="Z17" s="275"/>
      <c r="AA17" s="279" t="s">
        <v>1</v>
      </c>
      <c r="AB17" s="279"/>
      <c r="AC17" s="279"/>
      <c r="AD17" s="279"/>
      <c r="AE17" s="289" t="str">
        <f>IF(F13="","",F13)</f>
        <v>年号？</v>
      </c>
      <c r="AF17" s="290"/>
      <c r="AG17" s="290"/>
      <c r="AH17" s="290"/>
      <c r="AI17" s="290"/>
      <c r="AJ17" s="290"/>
      <c r="AK17" s="233" t="str">
        <f>IF(L13="","",L13)</f>
        <v>？</v>
      </c>
      <c r="AL17" s="233"/>
      <c r="AM17" s="273" t="s">
        <v>2</v>
      </c>
      <c r="AN17" s="273"/>
      <c r="AO17" s="233" t="str">
        <f>IF(P13="","",P13)</f>
        <v>？</v>
      </c>
      <c r="AP17" s="233"/>
      <c r="AQ17" s="273" t="s">
        <v>4</v>
      </c>
      <c r="AR17" s="273"/>
      <c r="AS17" s="233" t="str">
        <f>IF(T13="","",T13)</f>
        <v>？</v>
      </c>
      <c r="AT17" s="233"/>
      <c r="AU17" s="229" t="s">
        <v>3</v>
      </c>
      <c r="AV17" s="229"/>
      <c r="AW17" s="230"/>
    </row>
    <row r="18" spans="2:49" ht="40.5" customHeight="1">
      <c r="B18" s="219"/>
      <c r="C18" s="220"/>
      <c r="D18" s="220"/>
      <c r="E18" s="221"/>
      <c r="F18" s="239">
        <f>IF('入力ﾌｫｰﾑ'!D20="",IF('入力ﾌｫｰﾑ'!D17=1,"　　会社名？？？",""),'入力ﾌｫｰﾑ'!D20)</f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40"/>
      <c r="Y18" s="275"/>
      <c r="Z18" s="275"/>
      <c r="AA18" s="279"/>
      <c r="AB18" s="279"/>
      <c r="AC18" s="279"/>
      <c r="AD18" s="279"/>
      <c r="AE18" s="291"/>
      <c r="AF18" s="292"/>
      <c r="AG18" s="292"/>
      <c r="AH18" s="292"/>
      <c r="AI18" s="292"/>
      <c r="AJ18" s="292"/>
      <c r="AK18" s="234"/>
      <c r="AL18" s="234"/>
      <c r="AM18" s="274"/>
      <c r="AN18" s="274"/>
      <c r="AO18" s="234"/>
      <c r="AP18" s="234"/>
      <c r="AQ18" s="274"/>
      <c r="AR18" s="274"/>
      <c r="AS18" s="234"/>
      <c r="AT18" s="234"/>
      <c r="AU18" s="231"/>
      <c r="AV18" s="231"/>
      <c r="AW18" s="232"/>
    </row>
    <row r="19" spans="2:26" ht="25.5" customHeight="1">
      <c r="B19" s="219"/>
      <c r="C19" s="220"/>
      <c r="D19" s="220"/>
      <c r="E19" s="221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75"/>
      <c r="Z19" s="275"/>
    </row>
    <row r="20" spans="2:44" ht="25.5" customHeight="1">
      <c r="B20" s="219"/>
      <c r="C20" s="220"/>
      <c r="D20" s="220"/>
      <c r="E20" s="221"/>
      <c r="F20" s="187" t="s">
        <v>18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275"/>
      <c r="Z20" s="275"/>
      <c r="AA20" s="280" t="s">
        <v>80</v>
      </c>
      <c r="AB20" s="281"/>
      <c r="AC20" s="281"/>
      <c r="AD20" s="281"/>
      <c r="AE20" s="281"/>
      <c r="AF20" s="281"/>
      <c r="AG20" s="282"/>
      <c r="AL20" s="278" t="s">
        <v>73</v>
      </c>
      <c r="AM20" s="278"/>
      <c r="AN20" s="141" t="s">
        <v>74</v>
      </c>
      <c r="AO20" s="141"/>
      <c r="AP20" s="141"/>
      <c r="AQ20" s="141"/>
      <c r="AR20" s="141"/>
    </row>
    <row r="21" spans="2:44" ht="25.5" customHeight="1">
      <c r="B21" s="219"/>
      <c r="C21" s="220"/>
      <c r="D21" s="220"/>
      <c r="E21" s="221"/>
      <c r="F21" s="128" t="s">
        <v>104</v>
      </c>
      <c r="G21" s="129"/>
      <c r="H21" s="129"/>
      <c r="I21" s="129"/>
      <c r="J21" s="129"/>
      <c r="K21" s="148" t="str">
        <f>IF('入力ﾌｫｰﾑ'!D21="","???-???-????",'入力ﾌｫｰﾑ'!D21)</f>
        <v>???-???-????</v>
      </c>
      <c r="L21" s="148"/>
      <c r="M21" s="148"/>
      <c r="N21" s="148"/>
      <c r="O21" s="148"/>
      <c r="P21" s="148"/>
      <c r="Q21" s="192" t="s">
        <v>19</v>
      </c>
      <c r="R21" s="192"/>
      <c r="S21" s="192"/>
      <c r="T21" s="126">
        <f>IF('入力ﾌｫｰﾑ'!D22="","",'入力ﾌｫｰﾑ'!D22)</f>
      </c>
      <c r="U21" s="126"/>
      <c r="V21" s="126"/>
      <c r="W21" s="126"/>
      <c r="X21" s="151" t="s">
        <v>24</v>
      </c>
      <c r="Y21" s="275"/>
      <c r="Z21" s="275"/>
      <c r="AA21" s="283"/>
      <c r="AB21" s="284"/>
      <c r="AC21" s="284"/>
      <c r="AD21" s="284"/>
      <c r="AE21" s="284"/>
      <c r="AF21" s="284"/>
      <c r="AG21" s="285"/>
      <c r="AL21" s="278"/>
      <c r="AM21" s="278"/>
      <c r="AN21" s="141"/>
      <c r="AO21" s="141"/>
      <c r="AP21" s="141"/>
      <c r="AQ21" s="141"/>
      <c r="AR21" s="141"/>
    </row>
    <row r="22" spans="2:44" ht="25.5" customHeight="1">
      <c r="B22" s="222"/>
      <c r="C22" s="223"/>
      <c r="D22" s="223"/>
      <c r="E22" s="224"/>
      <c r="F22" s="130"/>
      <c r="G22" s="131"/>
      <c r="H22" s="131"/>
      <c r="I22" s="131"/>
      <c r="J22" s="131"/>
      <c r="K22" s="149"/>
      <c r="L22" s="149"/>
      <c r="M22" s="149"/>
      <c r="N22" s="149"/>
      <c r="O22" s="149"/>
      <c r="P22" s="149"/>
      <c r="Q22" s="193"/>
      <c r="R22" s="193"/>
      <c r="S22" s="193"/>
      <c r="T22" s="127"/>
      <c r="U22" s="127"/>
      <c r="V22" s="127"/>
      <c r="W22" s="127"/>
      <c r="X22" s="152"/>
      <c r="Y22" s="275"/>
      <c r="Z22" s="275"/>
      <c r="AA22" s="283"/>
      <c r="AB22" s="284"/>
      <c r="AC22" s="284"/>
      <c r="AD22" s="284"/>
      <c r="AE22" s="284"/>
      <c r="AF22" s="284"/>
      <c r="AG22" s="285"/>
      <c r="AH22" s="48"/>
      <c r="AI22" s="48"/>
      <c r="AJ22" s="48"/>
      <c r="AK22" s="48"/>
      <c r="AL22" s="278"/>
      <c r="AM22" s="278"/>
      <c r="AN22" s="236"/>
      <c r="AO22" s="236"/>
      <c r="AP22" s="236"/>
      <c r="AQ22" s="236"/>
      <c r="AR22" s="236"/>
    </row>
    <row r="23" spans="25:44" ht="25.5" customHeight="1">
      <c r="Y23" s="275"/>
      <c r="Z23" s="275"/>
      <c r="AA23" s="283"/>
      <c r="AB23" s="284"/>
      <c r="AC23" s="284"/>
      <c r="AD23" s="284"/>
      <c r="AE23" s="284"/>
      <c r="AF23" s="284"/>
      <c r="AG23" s="285"/>
      <c r="AH23" s="49"/>
      <c r="AI23" s="50"/>
      <c r="AK23" s="48"/>
      <c r="AL23" s="278"/>
      <c r="AM23" s="278"/>
      <c r="AN23" s="236"/>
      <c r="AO23" s="236"/>
      <c r="AP23" s="236"/>
      <c r="AQ23" s="236"/>
      <c r="AR23" s="236"/>
    </row>
    <row r="24" spans="2:44" ht="25.5" customHeight="1">
      <c r="B24" s="132" t="s">
        <v>107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4"/>
      <c r="Y24" s="275"/>
      <c r="Z24" s="275"/>
      <c r="AA24" s="283"/>
      <c r="AB24" s="284"/>
      <c r="AC24" s="284"/>
      <c r="AD24" s="284"/>
      <c r="AE24" s="284"/>
      <c r="AF24" s="284"/>
      <c r="AG24" s="285"/>
      <c r="AH24" s="49"/>
      <c r="AI24" s="50"/>
      <c r="AK24" s="48"/>
      <c r="AL24" s="278"/>
      <c r="AM24" s="278"/>
      <c r="AN24" s="236"/>
      <c r="AO24" s="236"/>
      <c r="AP24" s="236"/>
      <c r="AQ24" s="236"/>
      <c r="AR24" s="236"/>
    </row>
    <row r="25" spans="2:44" ht="25.5" customHeight="1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  <c r="Y25" s="275"/>
      <c r="Z25" s="275"/>
      <c r="AA25" s="283"/>
      <c r="AB25" s="284"/>
      <c r="AC25" s="284"/>
      <c r="AD25" s="284"/>
      <c r="AE25" s="284"/>
      <c r="AF25" s="284"/>
      <c r="AG25" s="285"/>
      <c r="AH25" s="49"/>
      <c r="AI25" s="50"/>
      <c r="AJ25" s="51"/>
      <c r="AK25" s="48"/>
      <c r="AL25" s="278"/>
      <c r="AM25" s="278"/>
      <c r="AN25" s="236"/>
      <c r="AO25" s="236"/>
      <c r="AP25" s="236"/>
      <c r="AQ25" s="236"/>
      <c r="AR25" s="236"/>
    </row>
    <row r="26" spans="2:44" ht="25.5" customHeight="1"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275"/>
      <c r="Z26" s="275"/>
      <c r="AA26" s="283"/>
      <c r="AB26" s="284"/>
      <c r="AC26" s="284"/>
      <c r="AD26" s="284"/>
      <c r="AE26" s="284"/>
      <c r="AF26" s="284"/>
      <c r="AG26" s="285"/>
      <c r="AL26" s="278"/>
      <c r="AM26" s="278"/>
      <c r="AN26" s="236"/>
      <c r="AO26" s="236"/>
      <c r="AP26" s="236"/>
      <c r="AQ26" s="236"/>
      <c r="AR26" s="236"/>
    </row>
    <row r="27" spans="2:33" ht="25.5" customHeight="1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275"/>
      <c r="Z27" s="275"/>
      <c r="AA27" s="283"/>
      <c r="AB27" s="284"/>
      <c r="AC27" s="284"/>
      <c r="AD27" s="284"/>
      <c r="AE27" s="284"/>
      <c r="AF27" s="284"/>
      <c r="AG27" s="285"/>
    </row>
    <row r="28" spans="2:33" ht="25.5" customHeight="1"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275"/>
      <c r="Z28" s="275"/>
      <c r="AA28" s="283"/>
      <c r="AB28" s="284"/>
      <c r="AC28" s="284"/>
      <c r="AD28" s="284"/>
      <c r="AE28" s="284"/>
      <c r="AF28" s="284"/>
      <c r="AG28" s="285"/>
    </row>
    <row r="29" spans="2:33" ht="25.5" customHeight="1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275"/>
      <c r="Z29" s="275"/>
      <c r="AA29" s="286"/>
      <c r="AB29" s="287"/>
      <c r="AC29" s="287"/>
      <c r="AD29" s="287"/>
      <c r="AE29" s="287"/>
      <c r="AF29" s="287"/>
      <c r="AG29" s="288"/>
    </row>
    <row r="30" spans="2:30" ht="25.5" customHeight="1"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275"/>
      <c r="Z30" s="275"/>
      <c r="AD30" s="52"/>
    </row>
    <row r="31" spans="2:26" ht="25.5" customHeight="1"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  <c r="Y31" s="44"/>
      <c r="Z31" s="45"/>
    </row>
    <row r="32" spans="2:27" ht="25.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44"/>
      <c r="Z32" s="45"/>
      <c r="AA32" s="53" t="s">
        <v>20</v>
      </c>
    </row>
    <row r="33" spans="2:30" ht="24" customHeight="1">
      <c r="B33" s="55" t="s">
        <v>21</v>
      </c>
      <c r="C33" s="55"/>
      <c r="D33" s="56"/>
      <c r="M33" s="4"/>
      <c r="N33" s="186" t="s">
        <v>60</v>
      </c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44"/>
      <c r="Z33" s="45"/>
      <c r="AA33" s="52" t="s">
        <v>25</v>
      </c>
      <c r="AB33" s="52" t="s">
        <v>68</v>
      </c>
      <c r="AD33" s="52"/>
    </row>
    <row r="34" spans="2:30" ht="25.5" customHeight="1" hidden="1">
      <c r="B34" s="52" t="s">
        <v>27</v>
      </c>
      <c r="C34" s="150" t="s">
        <v>28</v>
      </c>
      <c r="D34" s="150"/>
      <c r="E34" s="150"/>
      <c r="F34" s="150"/>
      <c r="G34" s="150"/>
      <c r="H34" s="150"/>
      <c r="I34" s="150"/>
      <c r="J34" s="150"/>
      <c r="K34" s="150"/>
      <c r="L34" s="150"/>
      <c r="N34" s="181" t="s">
        <v>7</v>
      </c>
      <c r="O34" s="181"/>
      <c r="P34" s="181"/>
      <c r="Q34" s="181"/>
      <c r="R34" s="181"/>
      <c r="S34" s="184" t="s">
        <v>5</v>
      </c>
      <c r="T34" s="185"/>
      <c r="U34" s="176" t="s">
        <v>8</v>
      </c>
      <c r="V34" s="177"/>
      <c r="W34" s="177"/>
      <c r="X34" s="178"/>
      <c r="Y34" s="44"/>
      <c r="Z34" s="45"/>
      <c r="AA34" s="52" t="s">
        <v>26</v>
      </c>
      <c r="AB34" s="52" t="s">
        <v>69</v>
      </c>
      <c r="AD34" s="54"/>
    </row>
    <row r="35" spans="2:30" ht="25.5" customHeight="1">
      <c r="B35" s="57" t="s">
        <v>26</v>
      </c>
      <c r="C35" s="163" t="s">
        <v>65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58"/>
      <c r="N35" s="181" t="s">
        <v>6</v>
      </c>
      <c r="O35" s="181"/>
      <c r="P35" s="181"/>
      <c r="Q35" s="181"/>
      <c r="R35" s="181"/>
      <c r="S35" s="164">
        <f>IF('入力ﾌｫｰﾑ'!D25="","",'入力ﾌｫｰﾑ'!D25)</f>
      </c>
      <c r="T35" s="165"/>
      <c r="U35" s="145">
        <f>IF(S35="","",'入力ﾌｫｰﾑ'!F25)</f>
      </c>
      <c r="V35" s="146"/>
      <c r="W35" s="146"/>
      <c r="X35" s="147"/>
      <c r="Y35" s="44"/>
      <c r="Z35" s="45"/>
      <c r="AA35" s="52" t="s">
        <v>29</v>
      </c>
      <c r="AB35" s="52" t="s">
        <v>70</v>
      </c>
      <c r="AC35" s="52"/>
      <c r="AD35" s="54"/>
    </row>
    <row r="36" spans="2:28" ht="25.5" customHeight="1">
      <c r="B36" s="57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59"/>
      <c r="N36" s="180" t="s">
        <v>79</v>
      </c>
      <c r="O36" s="180"/>
      <c r="P36" s="180"/>
      <c r="Q36" s="180"/>
      <c r="R36" s="180"/>
      <c r="S36" s="164">
        <f>IF('入力ﾌｫｰﾑ'!D26="","",'入力ﾌｫｰﾑ'!D26)</f>
      </c>
      <c r="T36" s="165"/>
      <c r="U36" s="145">
        <f>IF(S36="","",'入力ﾌｫｰﾑ'!F26)</f>
      </c>
      <c r="V36" s="146"/>
      <c r="W36" s="146"/>
      <c r="X36" s="147"/>
      <c r="Y36" s="44"/>
      <c r="Z36" s="45"/>
      <c r="AA36" s="52" t="s">
        <v>30</v>
      </c>
      <c r="AB36" s="52" t="s">
        <v>71</v>
      </c>
    </row>
    <row r="37" spans="2:28" ht="25.5" customHeight="1">
      <c r="B37" s="61" t="s">
        <v>29</v>
      </c>
      <c r="C37" s="179" t="s">
        <v>52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59"/>
      <c r="N37" s="180" t="s">
        <v>82</v>
      </c>
      <c r="O37" s="180"/>
      <c r="P37" s="180"/>
      <c r="Q37" s="180"/>
      <c r="R37" s="180"/>
      <c r="S37" s="143">
        <f>IF('入力ﾌｫｰﾑ'!D27="","",'入力ﾌｫｰﾑ'!D27)</f>
      </c>
      <c r="T37" s="144"/>
      <c r="U37" s="145">
        <f>IF(S37="","",'入力ﾌｫｰﾑ'!F27)</f>
      </c>
      <c r="V37" s="146"/>
      <c r="W37" s="146"/>
      <c r="X37" s="147"/>
      <c r="Y37" s="44"/>
      <c r="Z37" s="45"/>
      <c r="AA37" s="52" t="s">
        <v>31</v>
      </c>
      <c r="AB37" s="52" t="s">
        <v>72</v>
      </c>
    </row>
    <row r="38" spans="2:28" ht="25.5" customHeight="1" thickBot="1">
      <c r="B38" s="52" t="s">
        <v>30</v>
      </c>
      <c r="C38" s="163" t="s">
        <v>66</v>
      </c>
      <c r="D38" s="163"/>
      <c r="E38" s="163"/>
      <c r="F38" s="163"/>
      <c r="G38" s="163"/>
      <c r="H38" s="163"/>
      <c r="I38" s="163"/>
      <c r="J38" s="163"/>
      <c r="K38" s="163"/>
      <c r="L38" s="163"/>
      <c r="M38" s="59"/>
      <c r="N38" s="158" t="s">
        <v>15</v>
      </c>
      <c r="O38" s="159"/>
      <c r="P38" s="159"/>
      <c r="Q38" s="159"/>
      <c r="R38" s="160"/>
      <c r="S38" s="182">
        <f>IF('入力ﾌｫｰﾑ'!F28="","",1)</f>
        <v>1</v>
      </c>
      <c r="T38" s="183"/>
      <c r="U38" s="189" t="str">
        <f>IF(S38="","",'入力ﾌｫｰﾑ'!F28)</f>
        <v>申込方法を選択してください</v>
      </c>
      <c r="V38" s="190"/>
      <c r="W38" s="190"/>
      <c r="X38" s="191"/>
      <c r="Y38" s="44"/>
      <c r="Z38" s="45"/>
      <c r="AA38" s="52"/>
      <c r="AB38" s="52"/>
    </row>
    <row r="39" spans="2:49" ht="25.5" customHeight="1" thickTop="1">
      <c r="B39" s="5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59"/>
      <c r="N39" s="142" t="s">
        <v>46</v>
      </c>
      <c r="O39" s="142"/>
      <c r="P39" s="142"/>
      <c r="Q39" s="142"/>
      <c r="R39" s="142"/>
      <c r="S39" s="153">
        <f>IF('入力ﾌｫｰﾑ'!D52="","",'入力ﾌｫｰﾑ'!D52)</f>
      </c>
      <c r="T39" s="154"/>
      <c r="U39" s="155" t="str">
        <f>IF(SUM(S35:T38)=0,"",'入力ﾌｫｰﾑ'!F29)</f>
        <v>申込方法を選択してください</v>
      </c>
      <c r="V39" s="156"/>
      <c r="W39" s="156"/>
      <c r="X39" s="157"/>
      <c r="Y39" s="44"/>
      <c r="Z39" s="45"/>
      <c r="AW39" s="60"/>
    </row>
    <row r="40" spans="25:49" ht="25.5" customHeight="1">
      <c r="Y40" s="44"/>
      <c r="Z40" s="45"/>
      <c r="AS40" s="276" t="s">
        <v>53</v>
      </c>
      <c r="AT40" s="277"/>
      <c r="AU40" s="277"/>
      <c r="AV40" s="277"/>
      <c r="AW40" s="62"/>
    </row>
    <row r="41" spans="25:49" ht="25.5" customHeight="1">
      <c r="Y41" s="44"/>
      <c r="Z41" s="45"/>
      <c r="AR41" s="44"/>
      <c r="AS41" s="4"/>
      <c r="AT41" s="4"/>
      <c r="AU41" s="4"/>
      <c r="AV41" s="4"/>
      <c r="AW41" s="63"/>
    </row>
    <row r="42" spans="25:49" ht="25.5" customHeight="1">
      <c r="Y42" s="44"/>
      <c r="Z42" s="45"/>
      <c r="AR42" s="4"/>
      <c r="AS42" s="4"/>
      <c r="AT42" s="64" t="s">
        <v>54</v>
      </c>
      <c r="AU42" s="65"/>
      <c r="AV42" s="65"/>
      <c r="AW42" s="63"/>
    </row>
    <row r="43" spans="13:49" ht="13.5" customHeight="1">
      <c r="M43" s="66"/>
      <c r="Y43" s="44"/>
      <c r="Z43" s="45"/>
      <c r="AR43" s="44"/>
      <c r="AS43" s="65"/>
      <c r="AU43" s="65"/>
      <c r="AV43" s="65"/>
      <c r="AW43" s="63"/>
    </row>
    <row r="44" spans="2:49" ht="25.5" customHeight="1">
      <c r="B44" s="186" t="s">
        <v>32</v>
      </c>
      <c r="C44" s="186"/>
      <c r="D44" s="186"/>
      <c r="E44" s="186"/>
      <c r="F44" s="18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44"/>
      <c r="Z44" s="45"/>
      <c r="AR44" s="44"/>
      <c r="AS44" s="65"/>
      <c r="AT44" s="65"/>
      <c r="AU44" s="65"/>
      <c r="AV44" s="65"/>
      <c r="AW44" s="44"/>
    </row>
    <row r="45" spans="2:49" ht="25.5" customHeight="1">
      <c r="B45" s="186"/>
      <c r="C45" s="186"/>
      <c r="D45" s="186"/>
      <c r="E45" s="186"/>
      <c r="F45" s="18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4"/>
      <c r="Z45" s="45"/>
      <c r="AR45" s="44"/>
      <c r="AS45" s="67"/>
      <c r="AT45" s="67"/>
      <c r="AU45" s="67"/>
      <c r="AV45" s="67"/>
      <c r="AW45" s="68"/>
    </row>
    <row r="46" ht="25.5" customHeight="1">
      <c r="C46" s="46"/>
    </row>
    <row r="47" spans="25:27" ht="25.5" customHeight="1">
      <c r="Y47" s="4"/>
      <c r="Z47" s="4"/>
      <c r="AA47" s="4"/>
    </row>
    <row r="48" spans="25:27" ht="25.5" customHeight="1">
      <c r="Y48" s="4"/>
      <c r="Z48" s="4"/>
      <c r="AA48" s="4"/>
    </row>
    <row r="49" spans="25:27" ht="25.5" customHeight="1">
      <c r="Y49" s="4"/>
      <c r="Z49" s="4"/>
      <c r="AA49" s="4"/>
    </row>
    <row r="50" spans="25:27" ht="25.5" customHeight="1">
      <c r="Y50" s="4"/>
      <c r="Z50" s="4"/>
      <c r="AA50" s="4"/>
    </row>
    <row r="51" ht="25.5" customHeight="1">
      <c r="Z51" s="4"/>
    </row>
    <row r="52" ht="25.5" customHeight="1">
      <c r="Z52" s="4"/>
    </row>
  </sheetData>
  <sheetProtection sheet="1"/>
  <mergeCells count="85">
    <mergeCell ref="AN8:AW9"/>
    <mergeCell ref="F4:N5"/>
    <mergeCell ref="O4:X5"/>
    <mergeCell ref="AE4:AL5"/>
    <mergeCell ref="AM4:AW5"/>
    <mergeCell ref="AA4:AD5"/>
    <mergeCell ref="AA6:AD7"/>
    <mergeCell ref="F6:X7"/>
    <mergeCell ref="AE6:AW7"/>
    <mergeCell ref="AA10:AD11"/>
    <mergeCell ref="AE10:AM11"/>
    <mergeCell ref="AE14:AW16"/>
    <mergeCell ref="R13:S14"/>
    <mergeCell ref="T13:U14"/>
    <mergeCell ref="AN10:AW11"/>
    <mergeCell ref="AQ17:AR18"/>
    <mergeCell ref="Y17:Z30"/>
    <mergeCell ref="AS40:AV40"/>
    <mergeCell ref="AL20:AM26"/>
    <mergeCell ref="AN22:AR26"/>
    <mergeCell ref="AM17:AN18"/>
    <mergeCell ref="AK17:AL18"/>
    <mergeCell ref="AA17:AD18"/>
    <mergeCell ref="AA20:AG29"/>
    <mergeCell ref="AE17:AJ18"/>
    <mergeCell ref="A1:C2"/>
    <mergeCell ref="AA8:AD9"/>
    <mergeCell ref="AA1:AW3"/>
    <mergeCell ref="O15:X15"/>
    <mergeCell ref="H15:N15"/>
    <mergeCell ref="AE12:AW13"/>
    <mergeCell ref="B6:E7"/>
    <mergeCell ref="B8:E12"/>
    <mergeCell ref="F8:X12"/>
    <mergeCell ref="AE8:AM9"/>
    <mergeCell ref="L13:M14"/>
    <mergeCell ref="N13:O14"/>
    <mergeCell ref="AU17:AW18"/>
    <mergeCell ref="AS17:AT18"/>
    <mergeCell ref="F15:G15"/>
    <mergeCell ref="B44:F45"/>
    <mergeCell ref="G44:X45"/>
    <mergeCell ref="F16:X17"/>
    <mergeCell ref="F18:X19"/>
    <mergeCell ref="AO17:AP18"/>
    <mergeCell ref="N33:X33"/>
    <mergeCell ref="F20:X20"/>
    <mergeCell ref="U38:X38"/>
    <mergeCell ref="Q21:S22"/>
    <mergeCell ref="D1:V3"/>
    <mergeCell ref="AA14:AD16"/>
    <mergeCell ref="B4:E5"/>
    <mergeCell ref="AA12:AD13"/>
    <mergeCell ref="B15:E22"/>
    <mergeCell ref="F13:K14"/>
    <mergeCell ref="U34:X34"/>
    <mergeCell ref="C37:L37"/>
    <mergeCell ref="N37:R37"/>
    <mergeCell ref="N34:R34"/>
    <mergeCell ref="N35:R35"/>
    <mergeCell ref="C38:L39"/>
    <mergeCell ref="S38:T38"/>
    <mergeCell ref="S35:T35"/>
    <mergeCell ref="S34:T34"/>
    <mergeCell ref="N36:R36"/>
    <mergeCell ref="S39:T39"/>
    <mergeCell ref="U39:X39"/>
    <mergeCell ref="N38:R38"/>
    <mergeCell ref="P13:Q14"/>
    <mergeCell ref="C35:L36"/>
    <mergeCell ref="U35:X35"/>
    <mergeCell ref="S36:T36"/>
    <mergeCell ref="U36:X36"/>
    <mergeCell ref="V13:X14"/>
    <mergeCell ref="B13:E14"/>
    <mergeCell ref="T21:W22"/>
    <mergeCell ref="F21:J22"/>
    <mergeCell ref="B24:X31"/>
    <mergeCell ref="AN20:AR21"/>
    <mergeCell ref="N39:R39"/>
    <mergeCell ref="S37:T37"/>
    <mergeCell ref="U37:X37"/>
    <mergeCell ref="K21:P22"/>
    <mergeCell ref="C34:L34"/>
    <mergeCell ref="X21:X22"/>
  </mergeCells>
  <dataValidations count="3">
    <dataValidation allowBlank="1" showInputMessage="1" showErrorMessage="1" imeMode="off" sqref="H15 K21 T13 P13 L13 AK17:AT18 S35:S39 U35:U39"/>
    <dataValidation allowBlank="1" showInputMessage="1" showErrorMessage="1" imeMode="fullKatakana" sqref="F6 AE8 AE12 AE10"/>
    <dataValidation allowBlank="1" showInputMessage="1" showErrorMessage="1" imeMode="on" sqref="F18 Q21 X21 T21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nishimura@marketengine.jp</dc:creator>
  <cp:keywords/>
  <dc:description/>
  <cp:lastModifiedBy>hlpg03</cp:lastModifiedBy>
  <cp:lastPrinted>2020-12-08T00:38:41Z</cp:lastPrinted>
  <dcterms:created xsi:type="dcterms:W3CDTF">2013-12-04T05:17:01Z</dcterms:created>
  <dcterms:modified xsi:type="dcterms:W3CDTF">2024-05-01T07:47:24Z</dcterms:modified>
  <cp:category/>
  <cp:version/>
  <cp:contentType/>
  <cp:contentStatus/>
</cp:coreProperties>
</file>